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845" yWindow="855" windowWidth="19440" windowHeight="15600" tabRatio="771"/>
  </bookViews>
  <sheets>
    <sheet name="Мои данные" sheetId="8" r:id="rId1"/>
    <sheet name="Ведомость ресурсов" sheetId="16" r:id="rId2"/>
  </sheets>
  <definedNames>
    <definedName name="Print_Titles" localSheetId="1">'Ведомость ресурсов'!$23:$23</definedName>
    <definedName name="Print_Titles" localSheetId="0">'Мои данные'!$29:$29</definedName>
    <definedName name="_xlnm.Print_Titles" localSheetId="1">'Ведомость ресурсов'!$23:$23</definedName>
    <definedName name="_xlnm.Print_Titles" localSheetId="0">'Мои данные'!$29:$29</definedName>
  </definedNames>
  <calcPr calcId="145621"/>
</workbook>
</file>

<file path=xl/calcChain.xml><?xml version="1.0" encoding="utf-8"?>
<calcChain xmlns="http://schemas.openxmlformats.org/spreadsheetml/2006/main">
  <c r="M26" i="16" l="1"/>
  <c r="M27" i="16"/>
  <c r="M28" i="16"/>
  <c r="M29" i="16"/>
  <c r="M30" i="16"/>
  <c r="M31" i="16"/>
  <c r="M32" i="16"/>
  <c r="M33" i="16"/>
  <c r="M35" i="16"/>
  <c r="M36" i="16"/>
  <c r="M37" i="16"/>
  <c r="M38" i="16"/>
  <c r="M39" i="16"/>
  <c r="M40" i="16"/>
  <c r="M41" i="16"/>
  <c r="M42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J15" i="16"/>
  <c r="G15" i="16"/>
  <c r="J13" i="16"/>
  <c r="G13" i="16"/>
  <c r="J12" i="16"/>
  <c r="G12" i="16"/>
  <c r="J11" i="16"/>
  <c r="G11" i="16"/>
  <c r="J21" i="8"/>
  <c r="G21" i="8"/>
  <c r="J19" i="8"/>
  <c r="G19" i="8"/>
  <c r="J18" i="8"/>
  <c r="G18" i="8"/>
  <c r="J17" i="8"/>
  <c r="G17" i="8"/>
  <c r="J119" i="8"/>
  <c r="J118" i="8"/>
  <c r="G119" i="8"/>
  <c r="G118" i="8"/>
  <c r="J14" i="16"/>
  <c r="G14" i="16"/>
  <c r="J20" i="8"/>
  <c r="G20" i="8"/>
  <c r="M74" i="16"/>
  <c r="M89" i="16"/>
  <c r="M87" i="16"/>
  <c r="M85" i="16"/>
  <c r="M83" i="16"/>
  <c r="M81" i="16"/>
  <c r="M79" i="16"/>
  <c r="M77" i="16"/>
  <c r="M75" i="16"/>
  <c r="M90" i="16"/>
  <c r="M88" i="16"/>
  <c r="M86" i="16"/>
  <c r="M84" i="16"/>
  <c r="M82" i="16"/>
  <c r="M80" i="16"/>
  <c r="M78" i="16"/>
  <c r="M76" i="16"/>
  <c r="M91" i="16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Max</author>
    <author>Alex Sosedko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H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H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стройки&gt;</t>
        </r>
      </text>
    </comment>
    <comment ref="A1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A11" authorId="4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</t>
        </r>
      </text>
    </comment>
    <comment ref="A13" authorId="4">
      <text>
        <r>
          <rPr>
            <sz val="8"/>
            <color indexed="81"/>
            <rFont val="Tahoma"/>
            <family val="2"/>
            <charset val="204"/>
          </rPr>
          <t xml:space="preserve"> Титул::на &lt;Наименование локальной сметы&gt;</t>
        </r>
      </text>
    </comment>
    <comment ref="A14" authorId="4">
      <text>
        <r>
          <rPr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G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J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по расчету&gt;/1000</t>
        </r>
      </text>
    </comment>
    <comment ref="G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Оборудование&gt;/1000</t>
        </r>
      </text>
    </comment>
    <comment ref="J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Оборудование&gt;/1000</t>
        </r>
      </text>
    </comment>
    <comment ref="G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Монтажные работы &gt;/1000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Монтажные работы &gt;/1000</t>
        </r>
      </text>
    </comment>
    <comment ref="V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 с коэф. к итогам&gt;</t>
        </r>
      </text>
    </comment>
    <comment ref="W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ТЗ с коэф. к итогам&gt;</t>
        </r>
      </text>
    </comment>
    <comment ref="X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ФОТ&gt;</t>
        </r>
      </text>
    </comment>
    <comment ref="Y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НР&gt;</t>
        </r>
      </text>
    </comment>
    <comment ref="Z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СП&gt;</t>
        </r>
      </text>
    </comment>
    <comment ref="G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 с индексами&gt;/1000</t>
        </r>
      </text>
    </comment>
    <comment ref="J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ФОТ с индексами&gt;/1000</t>
        </r>
      </text>
    </comment>
    <comment ref="V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 с коэф. к итогам&gt;</t>
        </r>
      </text>
    </comment>
    <comment ref="W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ТЗМ с коэф. к итогам&gt;</t>
        </r>
      </text>
    </comment>
    <comment ref="X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ФОТ&gt;</t>
        </r>
      </text>
    </comment>
    <comment ref="Y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НР&gt;</t>
        </r>
      </text>
    </comment>
    <comment ref="Z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СП&gt;</t>
        </r>
      </text>
    </comment>
    <comment ref="A24" authorId="7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 &lt;подпись 102 значение&gt;</t>
        </r>
      </text>
    </comment>
    <comment ref="L24" authorId="4">
      <text>
        <r>
          <rPr>
            <sz val="8"/>
            <color indexed="81"/>
            <rFont val="Tahoma"/>
            <family val="2"/>
            <charset val="204"/>
          </rPr>
          <t xml:space="preserve"> Normal::&lt;Отчетный период (учет выполненных работ)&gt;</t>
        </r>
      </text>
    </comment>
    <comment ref="A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ЛокСмета::&lt;Номер позиции по смете&gt;</t>
        </r>
      </text>
    </comment>
    <comment ref="B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ЛокСмета::&lt;Обоснование (код) позиции&gt;
&lt;Наименование (текстовая часть) расценки&gt;
&lt;Обоснование коэффициентов&gt;
&lt;Ед. измерения по расценке&gt;
&lt;Формула расчета стоимости единицы&gt;
&lt;Строка задания НР для рес.расч.&gt;
&lt;Строка задания СП для рес.расч.&gt;</t>
        </r>
      </text>
    </comment>
    <comment ref="C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ЛокСмета::&lt;Количество всего (физ. объем) по позиции&gt;
&lt;Формула расчета физ. объема&gt;
&lt;Нормы НР 2001г. по позиции&gt;
&lt;Нормы СП 2001г. по позиции&gt;</t>
        </r>
      </text>
    </comment>
    <comment ref="D2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ЛокСмета::&lt;ПЗ по позиции на единицу в базисных ценах с учетом всех к-тов&gt;</t>
        </r>
      </text>
    </comment>
    <comment ref="E2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2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ПЗ на физобъем по позиции в базисных ценах&gt;
&lt;Сумма НР по позиции при расчете в базисных ценах&gt;
&lt;Сумма СП по позиции при расчете в базисных ценах&gt;</t>
        </r>
      </text>
    </comment>
    <comment ref="H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ОЗП на физобъем по позиции в базисных ценах&gt;
_____
&lt;ИТОГО МАТ на физобъем по позиции в базисных ценах&gt;
</t>
        </r>
      </text>
    </comment>
    <comment ref="I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ЭММ на физобъем по позиции в базисных ценах&gt;
_____
&lt;ИТОГО ЗПМ на физобъем по позиции в базисных ценах&gt;
</t>
        </r>
      </text>
    </comment>
    <comment ref="J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ЛокСмета::&lt;ИТОГО ПЗ по позиции в текущих ценах&gt;
&lt;Сумма НР по позиции при расчете в текущих ценах (ресурсный расчет)&gt;
&lt;Сумма СП по позиции при расчете в текущих ценах (ресурсный расчет)&gt;</t>
        </r>
      </text>
    </comment>
    <comment ref="K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ЛокСмета::&lt;ИТОГО ОЗП по позиции в текущих ценах&gt;
_____
&lt;ИТОГО МАТ по позиции в текущих ценах&gt;
</t>
        </r>
      </text>
    </comment>
    <comment ref="U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ЛокСмета::&lt;ИТОГО ЭММ по позиции в текущих ценах&gt;
_____
&lt;ИТОГО ЗПМ по позиции в текущих ценах&gt;
</t>
        </r>
      </text>
    </comment>
    <comment ref="A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</t>
        </r>
      </text>
    </comment>
    <comment ref="H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_____
&lt;Материалы (итоги)&gt;</t>
        </r>
      </text>
    </comment>
    <comment ref="I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_____
&lt;З/п машинистов (итоги)&gt;</t>
        </r>
      </text>
    </comment>
    <comment ref="J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в тек.ценах (итоги)&gt;</t>
        </r>
      </text>
    </comment>
    <comment ref="K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в тек.ценах (итоги)&gt;
_____
&lt;Материалы в тек.ценах (итоги)&gt;</t>
        </r>
      </text>
    </comment>
    <comment ref="U99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в тек.ценах (итоги)&gt;
_____
&lt;З/п машинистов в тек.ценах (итоги)&gt;</t>
        </r>
      </text>
    </comment>
    <comment ref="A121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300 атрибут 970 значение&gt; _________________ /&lt;подпись 300 значение&gt;/</t>
        </r>
      </text>
    </comment>
    <comment ref="A12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310 атрибут 970 значение&gt; _________________ /&lt;подпись 310 значение&gt;/</t>
        </r>
      </text>
    </comment>
  </commentList>
</comments>
</file>

<file path=xl/comments2.xml><?xml version="1.0" encoding="utf-8"?>
<comments xmlns="http://schemas.openxmlformats.org/spreadsheetml/2006/main">
  <authors>
    <author>&lt;&gt;</author>
    <author>YuKazaeva</author>
    <author>Сергей</author>
    <author>Alex</author>
    <author>onikitina</author>
    <author>nsavkin</author>
    <author>Max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стройки&gt;</t>
        </r>
      </text>
    </comment>
    <comment ref="A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A5" authorId="2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</t>
        </r>
      </text>
    </comment>
    <comment ref="A7" authorId="2">
      <text>
        <r>
          <rPr>
            <sz val="8"/>
            <color indexed="81"/>
            <rFont val="Tahoma"/>
            <family val="2"/>
            <charset val="204"/>
          </rPr>
          <t xml:space="preserve"> Титул::на &lt;Наименование локальной сметы&gt;</t>
        </r>
      </text>
    </comment>
    <comment ref="A8" authorId="2">
      <text>
        <r>
          <rPr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G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J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по расчету&gt;/1000</t>
        </r>
      </text>
    </comment>
    <comment ref="G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Оборудование&gt;/1000</t>
        </r>
      </text>
    </comment>
    <comment ref="J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Оборудование&gt;/1000</t>
        </r>
      </text>
    </comment>
    <comment ref="G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Монтажные работы &gt;/1000</t>
        </r>
      </text>
    </comment>
    <comment ref="J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Монтажные работы &gt;/1000</t>
        </r>
      </text>
    </comment>
    <comment ref="L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ОЗП&gt;</t>
        </r>
      </text>
    </comment>
    <comment ref="O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 с коэф. к итогам&gt;</t>
        </r>
      </text>
    </comment>
    <comment ref="P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ТЗ с коэф. к итогам&gt;</t>
        </r>
      </text>
    </comment>
    <comment ref="G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 с индексами&gt;/1000</t>
        </r>
      </text>
    </comment>
    <comment ref="J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ФОТ с индексами&gt;/1000</t>
        </r>
      </text>
    </comment>
    <comment ref="L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ОЗП&gt;</t>
        </r>
      </text>
    </comment>
    <comment ref="O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 с коэф. к итогам&gt;</t>
        </r>
      </text>
    </comment>
    <comment ref="P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ТЗМ с коэф. к итогам&gt;</t>
        </r>
      </text>
    </comment>
    <comment ref="Q1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 &lt;Итого ОЗП&gt;
</t>
        </r>
      </text>
    </comment>
    <comment ref="R1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 &lt;Итого ОЗП&gt;</t>
        </r>
      </text>
    </comment>
    <comment ref="L1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ЗПМ&gt;</t>
        </r>
      </text>
    </comment>
    <comment ref="L1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ЗПМ&gt;</t>
        </r>
      </text>
    </comment>
    <comment ref="A18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 &lt;подпись 102 значение&gt;</t>
        </r>
      </text>
    </comment>
    <comment ref="L18" authorId="2">
      <text>
        <r>
          <rPr>
            <sz val="8"/>
            <color indexed="81"/>
            <rFont val="Tahoma"/>
            <family val="2"/>
            <charset val="204"/>
          </rPr>
          <t xml:space="preserve"> Normal::&lt;Отчетный период (учет выполненных работ)&gt;</t>
        </r>
      </text>
    </comment>
    <comment ref="A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C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
&lt;Количество машиночасов на единицу по позиции&gt;</t>
        </r>
      </text>
    </comment>
    <comment ref="E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ВедРесурсов::&lt;Общее количество ресурса&gt;</t>
        </r>
      </text>
    </comment>
    <comment ref="F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ВедРесурсов::&lt;Сметная базисная цена ресурса (на ед. измерения)&gt;
&lt;Формула базисной цены единицы ПЗ&gt;</t>
        </r>
      </text>
    </comment>
    <comment ref="G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ВедРесурсов::&lt;Сметная базисная цена ресурса (на физ. объем)&gt;</t>
        </r>
      </text>
    </comment>
    <comment ref="H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ВедРесурсов::&lt;Оптовая цена единицы&gt;</t>
        </r>
      </text>
    </comment>
    <comment ref="I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ВедРесурсов::&lt;Оптовая цена всего&gt;</t>
        </r>
      </text>
    </comment>
    <comment ref="J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ВедРесурсов::&lt;Сметная текущая цена ресурса (на ед. измерения)&gt;
&lt;Формула текущей цены единицы ПЗ&gt;</t>
        </r>
      </text>
    </comment>
    <comment ref="K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ВедРесурсов::&lt;Сметная текущая цена ресурса (на физ. объем)&gt;</t>
        </r>
      </text>
    </comment>
    <comment ref="M2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ВедРесурсов::=IF(ISNUMBER(R[0]C[-2]/R[0]C[-6]),IF(NOT(R[0]C[-2]/R[0]C[-6]=0),R[0]C[-2]/R[0]C[-6], " "), " ")&lt;Пустой идентификатор&gt;</t>
        </r>
      </text>
    </comment>
    <comment ref="N23" authorId="2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ВедРесурсов::&lt;Обоснование текущей цены ресурса&gt;</t>
        </r>
      </text>
    </comment>
    <comment ref="A93" authorId="2">
      <text>
        <r>
          <rPr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93" authorId="2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</t>
        </r>
      </text>
    </comment>
    <comment ref="K93" authorId="2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в тек.ценах (итоги)&gt;</t>
        </r>
      </text>
    </comment>
    <comment ref="M9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Итоги::=IF(ISNUMBER(INDIRECT("K" &amp; ROW())/INDIRECT("G" &amp; ROW())),INDIRECT("K" &amp; ROW())/INDIRECT("G" &amp; ROW()), " ")&lt;Пустой идентификатор&gt;</t>
        </r>
      </text>
    </comment>
    <comment ref="N9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Итоги::&lt;Пустой идентификатор&gt;</t>
        </r>
      </text>
    </comment>
    <comment ref="A9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300 атрибут 970 значение&gt; _________________ /&lt;подпись 300 значение&gt;/</t>
        </r>
      </text>
    </comment>
    <comment ref="A9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<sst xmlns="http://schemas.openxmlformats.org/spreadsheetml/2006/main" count="652" uniqueCount="447">
  <si>
    <t>Код ресурса</t>
  </si>
  <si>
    <t>Стройка:</t>
  </si>
  <si>
    <t>Всего</t>
  </si>
  <si>
    <t>Объект:</t>
  </si>
  <si>
    <t xml:space="preserve">ЛОКАЛЬНАЯ СМЕТА </t>
  </si>
  <si>
    <t>Основание: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</si>
  <si>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</si>
  <si>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</si>
  <si>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</si>
  <si>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</si>
  <si>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</si>
  <si>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</si>
  <si>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</si>
  <si>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</si>
  <si>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</si>
  <si>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</si>
  <si>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</si>
  <si>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</si>
  <si>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</si>
  <si>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</si>
  <si>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</si>
  <si>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</si>
  <si>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</si>
  <si>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Наименование</t>
  </si>
  <si>
    <t>Единица измерения</t>
  </si>
  <si>
    <t>Количество единиц по проектным данным</t>
  </si>
  <si>
    <t>Сметная стоимость в базисных ценах (руб.)</t>
  </si>
  <si>
    <t>Стоимость в текущих ценах (руб.)</t>
  </si>
  <si>
    <t>Индекс для смт. цен</t>
  </si>
  <si>
    <t>Обоснование</t>
  </si>
  <si>
    <t>Отпускная</t>
  </si>
  <si>
    <t>Сметная</t>
  </si>
  <si>
    <t>на ед. изм.</t>
  </si>
  <si>
    <t>общая</t>
  </si>
  <si>
    <t>Кол-во механизаторов</t>
  </si>
  <si>
    <t>(локальная смета)</t>
  </si>
  <si>
    <t>(локальный сметный расчет)</t>
  </si>
  <si>
    <t>в т.ч. оборудование</t>
  </si>
  <si>
    <t>монтажных работ</t>
  </si>
  <si>
    <t xml:space="preserve">ЛОКАЛЬНЫЙ РЕСУРСНЫЙ СМЕТНЫЙ РАСЧЕТ </t>
  </si>
  <si>
    <t>% НР</t>
  </si>
  <si>
    <t>% СП</t>
  </si>
  <si>
    <t xml:space="preserve">УТВЕРЖДАЮ </t>
  </si>
  <si>
    <t>СОГЛАСОВАНО</t>
  </si>
  <si>
    <t>"___" ____________ 20___ г.</t>
  </si>
  <si>
    <t>"___" _____________ 20___ г.</t>
  </si>
  <si>
    <t xml:space="preserve">  </t>
  </si>
  <si>
    <t>_________________ //</t>
  </si>
  <si>
    <t>на Устройство сантехнической перегородки,демонтаж и монтаж оконных блоков</t>
  </si>
  <si>
    <t xml:space="preserve">Составлена в базисных ценах на 01.2000 г. и текущих ценах на </t>
  </si>
  <si>
    <t>Составил:  _________________ //</t>
  </si>
  <si>
    <t>Проверил:  _________________ //</t>
  </si>
  <si>
    <t>Раздел 1. Монтаж сантехнической перегородки</t>
  </si>
  <si>
    <t>ТЕР09-03-046-02
Монтаж перегородок: из алюминиевых сплавов звукоизоляционных- применительно
100 м2</t>
  </si>
  <si>
    <t>0,1
10 / 100</t>
  </si>
  <si>
    <t>2994,8
_____
326,38</t>
  </si>
  <si>
    <t>466,09
_____
16,66</t>
  </si>
  <si>
    <t>299
_____
33</t>
  </si>
  <si>
    <t>47
_____
2</t>
  </si>
  <si>
    <t>4060
_____
212</t>
  </si>
  <si>
    <t>236
_____
23</t>
  </si>
  <si>
    <t>Накладные расходы от ФОТ(4698 руб.)</t>
  </si>
  <si>
    <t>69%=90%*(0.9*0.85)</t>
  </si>
  <si>
    <t>Сметная прибыль от ФОТ(4698 руб.)</t>
  </si>
  <si>
    <t>58%=85%*(0.85*0.8)</t>
  </si>
  <si>
    <t>Всего с НР и СП</t>
  </si>
  <si>
    <t/>
  </si>
  <si>
    <t>ТССЦ-206-1317
Профили холодногнутые из алюминиевых сплавов для ограждающих строительных конструкций- прим.
м</t>
  </si>
  <si>
    <t>15,68
14*1,12</t>
  </si>
  <si>
    <t xml:space="preserve">
_____
211</t>
  </si>
  <si>
    <t xml:space="preserve">
_____
3308</t>
  </si>
  <si>
    <t xml:space="preserve">
_____
13674</t>
  </si>
  <si>
    <t>ТССЦ-101-5694
Плиты древесностружечные ламинированные с тисненой поверхностью, размером 2440х1830 мм, толщиной 16 мм, декор бежевый, серый, белый фасадный- прим.
100 м2</t>
  </si>
  <si>
    <t>0,112
(10*1,12) / 100</t>
  </si>
  <si>
    <t xml:space="preserve">
_____
3676,87</t>
  </si>
  <si>
    <t xml:space="preserve">
_____
412</t>
  </si>
  <si>
    <t xml:space="preserve">
_____
2864</t>
  </si>
  <si>
    <t>ТЕР10-01-047-01
Установка блоков из ПВХ в наружных и внутренних дверных проемах: в каменных стенах площадью проема до 3 м2- применительно
100 м2 проемов</t>
  </si>
  <si>
    <t>0,03318
(1,4*2,37) / 100</t>
  </si>
  <si>
    <t>2251,2
_____
15700,68</t>
  </si>
  <si>
    <t>536,03
_____
17,15</t>
  </si>
  <si>
    <t>75
_____
520</t>
  </si>
  <si>
    <t>18
_____
1</t>
  </si>
  <si>
    <t>1013
_____
2263</t>
  </si>
  <si>
    <t>101
_____
8</t>
  </si>
  <si>
    <t>Накладные расходы от ФОТ(1175 руб.)</t>
  </si>
  <si>
    <t>90%=118%*(0.9*0.85)</t>
  </si>
  <si>
    <t>Сметная прибыль от ФОТ(1175 руб.)</t>
  </si>
  <si>
    <t>43%=63%*(0.85*0.8)</t>
  </si>
  <si>
    <t>8,4448
7,54*1,12</t>
  </si>
  <si>
    <t xml:space="preserve">
_____
1782</t>
  </si>
  <si>
    <t xml:space="preserve">
_____
7364</t>
  </si>
  <si>
    <t>ТССЦ-101-5694
Плиты древесностружечные ламинированные с тисненой поверхностью, размером 2440х1830 мм, толщиной 16 мм, декор бежевый, серый, белый фасадный- применительно
100 м2</t>
  </si>
  <si>
    <t>0,037162
(1,4*2,37*1,12) / 100</t>
  </si>
  <si>
    <t xml:space="preserve">
_____
137</t>
  </si>
  <si>
    <t xml:space="preserve">
_____
950</t>
  </si>
  <si>
    <t>ТССЦ-101-0950
Замок врезной оцинкованный с цилиндровым механизмом
компл.</t>
  </si>
  <si>
    <t xml:space="preserve">
_____
58,8</t>
  </si>
  <si>
    <t xml:space="preserve">
_____
59</t>
  </si>
  <si>
    <t xml:space="preserve">
_____
263</t>
  </si>
  <si>
    <t>ТССЦ-101-1999
Приборы дверные в перегородках санузлов
компл.</t>
  </si>
  <si>
    <t xml:space="preserve">
_____
66,5</t>
  </si>
  <si>
    <t xml:space="preserve">
_____
67</t>
  </si>
  <si>
    <t xml:space="preserve">
_____
68</t>
  </si>
  <si>
    <t>ТЕР15-01-050-04
Облицовка оконных и дверных откосов декоративным бумажно-слоистым пластиком или листами из синтетических материалов на клее
100 м2 облицовки
2 459,68 = 2 557,14 - 0,0089 x 10 950,00</t>
  </si>
  <si>
    <t>0,01535
(0,25*6,14) / 100</t>
  </si>
  <si>
    <t>1932,72
_____
472,4</t>
  </si>
  <si>
    <t>54,56
_____
1,31</t>
  </si>
  <si>
    <t>30
_____
7</t>
  </si>
  <si>
    <t>402
_____
12</t>
  </si>
  <si>
    <t>Накладные расходы от ФОТ(462 руб.)</t>
  </si>
  <si>
    <t>80%=105%*(0.9*0.85)</t>
  </si>
  <si>
    <t>Сметная прибыль от ФОТ(462 руб.)</t>
  </si>
  <si>
    <t>37%=55%*(0.85*0.8)</t>
  </si>
  <si>
    <t>ТССЦ-101-3434
Панели декоративные пластиковые «Кронапласт», размером 2700х250х10 мм
м2</t>
  </si>
  <si>
    <t xml:space="preserve">
_____
69,12</t>
  </si>
  <si>
    <t xml:space="preserve">
_____
111</t>
  </si>
  <si>
    <t xml:space="preserve">
_____
230</t>
  </si>
  <si>
    <t>ТЕР10-01-060-01
Установка и крепление нащельников
100 м коробок блоков</t>
  </si>
  <si>
    <t>0,0614
6,14 / 100</t>
  </si>
  <si>
    <t>80,78
_____
6,52</t>
  </si>
  <si>
    <t>5
_____
1</t>
  </si>
  <si>
    <t>67
_____
2</t>
  </si>
  <si>
    <t>Накладные расходы от ФОТ(77 руб.)</t>
  </si>
  <si>
    <t>Сметная прибыль от ФОТ(77 руб.)</t>
  </si>
  <si>
    <t>ТССЦ-206-0436
Комплекты нащельников для крепления дверей в проеме КН 21-15, КН 24-13
компл.</t>
  </si>
  <si>
    <t xml:space="preserve">
_____
395</t>
  </si>
  <si>
    <t xml:space="preserve">
_____
1525</t>
  </si>
  <si>
    <t>ТЕР10-01-036-01
Установка уголков ПВХ на клее
100 п. м
100,07 = 320,07 - 100 x 2,20</t>
  </si>
  <si>
    <t>72,23
_____
27,84</t>
  </si>
  <si>
    <t>4
_____
2</t>
  </si>
  <si>
    <t>60
_____
9</t>
  </si>
  <si>
    <t>Накладные расходы от ФОТ(69 руб.)</t>
  </si>
  <si>
    <t>Сметная прибыль от ФОТ(69 руб.)</t>
  </si>
  <si>
    <t>ТССЦ-201-8161
Профиль угловой ПУ 30х30 мм
м</t>
  </si>
  <si>
    <t>6,8768
6,14*1,12</t>
  </si>
  <si>
    <t xml:space="preserve">
_____
8,91</t>
  </si>
  <si>
    <t xml:space="preserve">
_____
61</t>
  </si>
  <si>
    <t xml:space="preserve">
_____
197</t>
  </si>
  <si>
    <t>ТЕР15-04-030-04
Масляная окраска металлических поверхностей: решеток, переплетов, труб диаметром менее 50 мм и т.п., количество окрасок 2
100 м2 окрашиваемой поверхности</t>
  </si>
  <si>
    <t>0,005
0,5 / 100</t>
  </si>
  <si>
    <t>795,87
_____
503,86</t>
  </si>
  <si>
    <t>3,43
_____
0,16</t>
  </si>
  <si>
    <t>4
_____
3</t>
  </si>
  <si>
    <t>54
_____
10</t>
  </si>
  <si>
    <t>Накладные расходы от ФОТ(62 руб.)</t>
  </si>
  <si>
    <t>Сметная прибыль от ФОТ(62 руб.)</t>
  </si>
  <si>
    <t>Раздел 2. Демонтаж и монтаж оконных блоков</t>
  </si>
  <si>
    <t>ТЕР10-01-034-04
Демонтаж в жилых и общественных зданиях оконных блоков из ПВХ профилей: поворотных (откидных, поворотно-откидных) с площадью проема более 2 м2 одностворчатых
(МДС36 п.3.3.1. Демонтаж (разборка) сборных деревянных конструкций ОЗП=0,8; ЭМ=0,8 к расх.; ЗПМ=0,8; МАТ=0 к расх.; ТЗ=0,8; ТЗМ=0,8)
100 м2 проемов</t>
  </si>
  <si>
    <t>0,061103
(1,02*2,01+1,03*2,02+1,07*1,85) / 100</t>
  </si>
  <si>
    <t>389,73
_____
8,62</t>
  </si>
  <si>
    <t>24
_____
1</t>
  </si>
  <si>
    <t>137
_____
7</t>
  </si>
  <si>
    <t>Накладные расходы от ФОТ(1189 руб.)</t>
  </si>
  <si>
    <t>Сметная прибыль от ФОТ(1189 руб.)</t>
  </si>
  <si>
    <t>ТЕР10-01-034-04
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
100 м2 проемов</t>
  </si>
  <si>
    <t>0,020502
(1,02*2,01) / 100</t>
  </si>
  <si>
    <t>1782,7
_____
11120,51</t>
  </si>
  <si>
    <t>487,16
_____
10,78</t>
  </si>
  <si>
    <t>37
_____
228</t>
  </si>
  <si>
    <t>496
_____
1011</t>
  </si>
  <si>
    <t>57
_____
3</t>
  </si>
  <si>
    <t>Накладные расходы от ФОТ(574 руб.)</t>
  </si>
  <si>
    <t>Сметная прибыль от ФОТ(574 руб.)</t>
  </si>
  <si>
    <t>ТССЦ-203-0953
Блок оконный пластиковый одностворчатый, с поворотной створкой, с двухкамерным стеклопакетом (32 мм), площадью более 2 м2
м2</t>
  </si>
  <si>
    <t xml:space="preserve">
_____
1300</t>
  </si>
  <si>
    <t xml:space="preserve">
_____
2665</t>
  </si>
  <si>
    <t xml:space="preserve">
_____
6626</t>
  </si>
  <si>
    <t>ТЕР10-01-034-06
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
100 м2 проемов</t>
  </si>
  <si>
    <t>0,020806
(1,03*2,02) / 100</t>
  </si>
  <si>
    <t>1610,21
_____
9414,16</t>
  </si>
  <si>
    <t>469,54
_____
10,78</t>
  </si>
  <si>
    <t>34
_____
195</t>
  </si>
  <si>
    <t>454
_____
862</t>
  </si>
  <si>
    <t>Накладные расходы от ФОТ(526 руб.)</t>
  </si>
  <si>
    <t>Сметная прибыль от ФОТ(526 руб.)</t>
  </si>
  <si>
    <t>ТССЦ-203-0985
Блок оконный пластиковый двустворчатый, с глухой и поворотной створкой, двухкамерным стеклопакетом (32 мм), площадью до 2,5 м2
м2</t>
  </si>
  <si>
    <t xml:space="preserve">
_____
1229,92</t>
  </si>
  <si>
    <t xml:space="preserve">
_____
2559</t>
  </si>
  <si>
    <t xml:space="preserve">
_____
5869</t>
  </si>
  <si>
    <t>ТЕР10-01-034-05
Установка в жилых и общественных зданиях оконных блоков из ПВХ профилей: поворотных (откидных, поворотно-откидных) с площадью проема до 2 м2 двухстворчатых
100 м2 проемов</t>
  </si>
  <si>
    <t>0,019795
(1,07*1,85) / 100</t>
  </si>
  <si>
    <t>2072,43
_____
12746,38</t>
  </si>
  <si>
    <t>551,84
_____
28,74</t>
  </si>
  <si>
    <t>41
_____
252</t>
  </si>
  <si>
    <t>11
_____
1</t>
  </si>
  <si>
    <t>556
_____
1116</t>
  </si>
  <si>
    <t>64
_____
8</t>
  </si>
  <si>
    <t>Накладные расходы от ФОТ(649 руб.)</t>
  </si>
  <si>
    <t>Сметная прибыль от ФОТ(649 руб.)</t>
  </si>
  <si>
    <t>ТССЦ-203-0998
Блок оконный пластиковый двустворчатый, с глухой и поворотно-откидной створкой, двухкамерным стеклопакетом (32 мм), площадью до 2 м2
м2</t>
  </si>
  <si>
    <t xml:space="preserve">
_____
1316,31</t>
  </si>
  <si>
    <t xml:space="preserve">
_____
2606</t>
  </si>
  <si>
    <t xml:space="preserve">
_____
5881</t>
  </si>
  <si>
    <t>ТЕР10-01-035-01
Установка подоконных досок из ПВХ: в каменных стенах толщиной до 0,51 м
100 п.м</t>
  </si>
  <si>
    <t>0,033
(1,1*3) / 100</t>
  </si>
  <si>
    <t>228,43
_____
4042,57</t>
  </si>
  <si>
    <t>16,83
_____
0,65</t>
  </si>
  <si>
    <t>8
_____
132</t>
  </si>
  <si>
    <t>102
_____
531</t>
  </si>
  <si>
    <t>Накладные расходы от ФОТ(117 руб.)</t>
  </si>
  <si>
    <t>Сметная прибыль от ФОТ(117 руб.)</t>
  </si>
  <si>
    <t>ТССЦ-101-2911
Доски подоконные ПВХ, шириной 500 мм
м</t>
  </si>
  <si>
    <t>3,696
1,1*3*1,12</t>
  </si>
  <si>
    <t xml:space="preserve">
_____
320</t>
  </si>
  <si>
    <t xml:space="preserve">
_____
1183</t>
  </si>
  <si>
    <t xml:space="preserve">
_____
1072</t>
  </si>
  <si>
    <t>0,0744
(0,5*(5,04+5,07+4,77)) / 100</t>
  </si>
  <si>
    <t>144
_____
35</t>
  </si>
  <si>
    <t>1950
_____
53</t>
  </si>
  <si>
    <t>25
_____
1</t>
  </si>
  <si>
    <t>Накладные расходы от ФОТ(2244 руб.)</t>
  </si>
  <si>
    <t>Сметная прибыль от ФОТ(2244 руб.)</t>
  </si>
  <si>
    <t xml:space="preserve">
_____
540</t>
  </si>
  <si>
    <t xml:space="preserve">
_____
1115</t>
  </si>
  <si>
    <t>0,1488
(5,04+5,07+4,77) / 100</t>
  </si>
  <si>
    <t>12
_____
1</t>
  </si>
  <si>
    <t>163
_____
5</t>
  </si>
  <si>
    <t>Накладные расходы от ФОТ(187 руб.)</t>
  </si>
  <si>
    <t>Сметная прибыль от ФОТ(187 руб.)</t>
  </si>
  <si>
    <t>ТССЦ-206-0436
Комплекты нащельников
компл.</t>
  </si>
  <si>
    <t xml:space="preserve">
_____
1185</t>
  </si>
  <si>
    <t xml:space="preserve">
_____
4576</t>
  </si>
  <si>
    <t>Итого прямые затраты по смете</t>
  </si>
  <si>
    <t>780
_____
18479</t>
  </si>
  <si>
    <t>127
_____
5</t>
  </si>
  <si>
    <t>10559
_____
58360</t>
  </si>
  <si>
    <t>691
_____
53</t>
  </si>
  <si>
    <t>Итого прямые затраты по смете с учетом коэффициентов к итогам</t>
  </si>
  <si>
    <t xml:space="preserve">    В том числе, справочно:</t>
  </si>
  <si>
    <t xml:space="preserve">     Приказ от 29.12.2016 № 1028/пр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  (Поз. 1, 4, 11, 13, 17, 19, 21, 23, 27, 9, 15, 25)</t>
  </si>
  <si>
    <t>26
_____
1</t>
  </si>
  <si>
    <t>139
_____
12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</si>
  <si>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</si>
  <si>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</si>
  <si>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</si>
  <si>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</si>
  <si>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</si>
  <si>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</si>
  <si>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</si>
  <si>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Строительные металлические конструкции</t>
  </si>
  <si>
    <t xml:space="preserve">    Материалы</t>
  </si>
  <si>
    <t xml:space="preserve">    Деревянные конструкции</t>
  </si>
  <si>
    <t xml:space="preserve">    Отделочные работы</t>
  </si>
  <si>
    <t xml:space="preserve">    Итого</t>
  </si>
  <si>
    <t xml:space="preserve">    Компенсация НДС при УСНО (МАТ+(ЭМ-ЗПМ)+НР*0,1712+СП*0,15)*0,20</t>
  </si>
  <si>
    <t xml:space="preserve">    ВСЕГО по смете</t>
  </si>
  <si>
    <t>Ресурсы подрядчика</t>
  </si>
  <si>
    <t xml:space="preserve">          Трудозатраты</t>
  </si>
  <si>
    <t>1-2-5</t>
  </si>
  <si>
    <t>Рабочий строитель (ср 2,5)</t>
  </si>
  <si>
    <t xml:space="preserve">чел.-ч
</t>
  </si>
  <si>
    <t xml:space="preserve">10,33
</t>
  </si>
  <si>
    <t xml:space="preserve">140,14
</t>
  </si>
  <si>
    <t>1-3-0</t>
  </si>
  <si>
    <t>Рабочий строитель (ср 3)</t>
  </si>
  <si>
    <t xml:space="preserve">10,78
</t>
  </si>
  <si>
    <t xml:space="preserve">146,24
</t>
  </si>
  <si>
    <t>1-3-2</t>
  </si>
  <si>
    <t>Рабочий строитель (ср 3,2)</t>
  </si>
  <si>
    <t xml:space="preserve">11,05
</t>
  </si>
  <si>
    <t xml:space="preserve">149,86
</t>
  </si>
  <si>
    <t>1-3-3</t>
  </si>
  <si>
    <t>Рабочий строитель (ср 3,3)</t>
  </si>
  <si>
    <t xml:space="preserve">11,2
</t>
  </si>
  <si>
    <t xml:space="preserve">151,84
</t>
  </si>
  <si>
    <t>1-3-6</t>
  </si>
  <si>
    <t>Рабочий строитель (ср 3,6)</t>
  </si>
  <si>
    <t xml:space="preserve">11,61
</t>
  </si>
  <si>
    <t xml:space="preserve">157,45
</t>
  </si>
  <si>
    <t>1-4-3</t>
  </si>
  <si>
    <t>Рабочий строитель (ср 4,3)</t>
  </si>
  <si>
    <t xml:space="preserve">12,72
</t>
  </si>
  <si>
    <t xml:space="preserve">172,45
</t>
  </si>
  <si>
    <t>Затраты труда машинистов</t>
  </si>
  <si>
    <t xml:space="preserve">
</t>
  </si>
  <si>
    <t>Итого по трудовым ресурсам</t>
  </si>
  <si>
    <t xml:space="preserve">руб
</t>
  </si>
  <si>
    <t xml:space="preserve">          Машины и механизмы</t>
  </si>
  <si>
    <t>Краны на автомобильном ходу при работе на других видах строительства 10 т</t>
  </si>
  <si>
    <t xml:space="preserve">маш.час
</t>
  </si>
  <si>
    <t xml:space="preserve">134,07
</t>
  </si>
  <si>
    <t xml:space="preserve">801
</t>
  </si>
  <si>
    <t>МТРиЭ ЧО, пост. от 13.08.2019 № 65/1</t>
  </si>
  <si>
    <t>Лебедки электрические тяговым усилием до 31,39 кН (3,2 т)</t>
  </si>
  <si>
    <t xml:space="preserve">7,98
</t>
  </si>
  <si>
    <t xml:space="preserve">34
</t>
  </si>
  <si>
    <t>Подъемники грузоподъемностью до 500 кг одномачтовые, высота подъема 45 м</t>
  </si>
  <si>
    <t xml:space="preserve">33,73
</t>
  </si>
  <si>
    <t xml:space="preserve">267,6
</t>
  </si>
  <si>
    <t>ЧелСЦена, август 2019 г., ч.2</t>
  </si>
  <si>
    <t>Шуруповерт</t>
  </si>
  <si>
    <t xml:space="preserve">3,01
</t>
  </si>
  <si>
    <t xml:space="preserve">14
</t>
  </si>
  <si>
    <t>Перфораторы электрические</t>
  </si>
  <si>
    <t xml:space="preserve">2,15
</t>
  </si>
  <si>
    <t xml:space="preserve">8
</t>
  </si>
  <si>
    <t>Пила дисковая электрическая</t>
  </si>
  <si>
    <t xml:space="preserve">1
</t>
  </si>
  <si>
    <t xml:space="preserve">5
</t>
  </si>
  <si>
    <t>Автомобили бортовые, грузоподъемность до 5 т</t>
  </si>
  <si>
    <t xml:space="preserve">103,2
</t>
  </si>
  <si>
    <t xml:space="preserve">622
</t>
  </si>
  <si>
    <t>Итого по строительным машинам</t>
  </si>
  <si>
    <t xml:space="preserve">          Материалы</t>
  </si>
  <si>
    <t>101-0456</t>
  </si>
  <si>
    <t>Краски цветные, готовые к применению для внутренних работ МА-25 розово-бежевая, светло-бежевая, светло-серая</t>
  </si>
  <si>
    <t xml:space="preserve">т
</t>
  </si>
  <si>
    <t xml:space="preserve">17060
</t>
  </si>
  <si>
    <t xml:space="preserve">58526,94
</t>
  </si>
  <si>
    <t>МТРиЭ ЧО, Пост.от 13.08.2019 г. №65/1, п.111</t>
  </si>
  <si>
    <t>101-1757</t>
  </si>
  <si>
    <t>Ветошь</t>
  </si>
  <si>
    <t xml:space="preserve">кг
</t>
  </si>
  <si>
    <t xml:space="preserve">7,02
</t>
  </si>
  <si>
    <t xml:space="preserve">43,01
</t>
  </si>
  <si>
    <t>26.10.030</t>
  </si>
  <si>
    <t>101-1805</t>
  </si>
  <si>
    <t>Гвозди строительные</t>
  </si>
  <si>
    <t xml:space="preserve">9190
</t>
  </si>
  <si>
    <t xml:space="preserve">53672,28
</t>
  </si>
  <si>
    <t>МТРиЭ ЧО, Пост.от 13.08.2019 г. №65/1, п.144</t>
  </si>
  <si>
    <t>101-1825</t>
  </si>
  <si>
    <t>Олифа натуральная</t>
  </si>
  <si>
    <t xml:space="preserve">30,4
</t>
  </si>
  <si>
    <t xml:space="preserve">190,7
</t>
  </si>
  <si>
    <t>14.01.327</t>
  </si>
  <si>
    <t>101-2052</t>
  </si>
  <si>
    <t>Лента бутиловая</t>
  </si>
  <si>
    <t xml:space="preserve">м
</t>
  </si>
  <si>
    <t xml:space="preserve">8,76
</t>
  </si>
  <si>
    <t xml:space="preserve">47,03
</t>
  </si>
  <si>
    <t>К=1,1 МТРиЭ ЧО, Пост.от 13.09.2019 г. №65/1</t>
  </si>
  <si>
    <t>101-2054</t>
  </si>
  <si>
    <t>Лента бутиловая диффузионная</t>
  </si>
  <si>
    <t xml:space="preserve">9,84
</t>
  </si>
  <si>
    <t>101-2388</t>
  </si>
  <si>
    <t>Герметик пенополиуретановый (пена монтажная) типа Makrofleks, Soudal в баллонах по 750 мл</t>
  </si>
  <si>
    <t xml:space="preserve">шт.
</t>
  </si>
  <si>
    <t xml:space="preserve">67,89
</t>
  </si>
  <si>
    <t xml:space="preserve">266,71
</t>
  </si>
  <si>
    <t>Среднее (10.01.420,10.01.421,10.01.4221,10.01.423)</t>
  </si>
  <si>
    <t>101-2434</t>
  </si>
  <si>
    <t>Клей ПВА</t>
  </si>
  <si>
    <t xml:space="preserve">15,7
</t>
  </si>
  <si>
    <t xml:space="preserve">23,72
</t>
  </si>
  <si>
    <t>11.02.300</t>
  </si>
  <si>
    <t>101-2789</t>
  </si>
  <si>
    <t>Лента ПСУЛ</t>
  </si>
  <si>
    <t xml:space="preserve">7
</t>
  </si>
  <si>
    <t xml:space="preserve">22,38
</t>
  </si>
  <si>
    <t>Среднее (11.08.052, 11.08.053)</t>
  </si>
  <si>
    <t>101-4173</t>
  </si>
  <si>
    <t>Дюбели монтажные 10х130 (10х132, 10х150) мм</t>
  </si>
  <si>
    <t xml:space="preserve">10 шт.
</t>
  </si>
  <si>
    <t xml:space="preserve">14,12
</t>
  </si>
  <si>
    <t xml:space="preserve">89,12
</t>
  </si>
  <si>
    <t>Среднее (08.05.144, 08.05.145)*10</t>
  </si>
  <si>
    <t>102-0303</t>
  </si>
  <si>
    <t>Клинья пластиковые монтажные</t>
  </si>
  <si>
    <t xml:space="preserve">0,5
</t>
  </si>
  <si>
    <t xml:space="preserve">2,46
</t>
  </si>
  <si>
    <t>09.01.102</t>
  </si>
  <si>
    <t>113-0304</t>
  </si>
  <si>
    <t>Клей резиновый № 88-Н</t>
  </si>
  <si>
    <t xml:space="preserve">34,8
</t>
  </si>
  <si>
    <t xml:space="preserve">181,8
</t>
  </si>
  <si>
    <t>11.02.379</t>
  </si>
  <si>
    <t>201-0756</t>
  </si>
  <si>
    <t>Отдельные конструктивные элементы зданий и сооружений с преобладанием горячекатаных профилей, средняя масса сборочной единицы от 0,1 до 0,5 т</t>
  </si>
  <si>
    <t xml:space="preserve">10420
</t>
  </si>
  <si>
    <t xml:space="preserve">68752,68
</t>
  </si>
  <si>
    <t>МТРиЭ ЧО, Пост.от 13.08.2019 г. №65/1, п.238</t>
  </si>
  <si>
    <t>508-0097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</si>
  <si>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</si>
  <si>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 xml:space="preserve">10 м
</t>
  </si>
  <si>
    <t xml:space="preserve">61,4
</t>
  </si>
  <si>
    <t xml:space="preserve">318,46
</t>
  </si>
  <si>
    <t>08.05.253</t>
  </si>
  <si>
    <t>ТССЦ-101-0950</t>
  </si>
  <si>
    <t>Замок врезной оцинкованный с цилиндровым механизмом</t>
  </si>
  <si>
    <t xml:space="preserve">компл.
</t>
  </si>
  <si>
    <t xml:space="preserve">58,8
</t>
  </si>
  <si>
    <t xml:space="preserve">262,88
</t>
  </si>
  <si>
    <t>Среднее (08.06.222, 08.06.221, 08.06.223, 08.06.228, 08.06.236)</t>
  </si>
  <si>
    <t>ТССЦ-101-1999</t>
  </si>
  <si>
    <t>Приборы дверные в перегородках санузлов</t>
  </si>
  <si>
    <t xml:space="preserve">66,5
</t>
  </si>
  <si>
    <t xml:space="preserve">68,1
</t>
  </si>
  <si>
    <t>Среднее (08.06.020, 08.06.030)*2+Среднее (08.06.193, 08.06.193.5, 08.06.193.6)+Среднее (08.06.088, 08.06.090)</t>
  </si>
  <si>
    <t>ТССЦ-101-2911</t>
  </si>
  <si>
    <t>Доски подоконные ПВХ, шириной 500 мм</t>
  </si>
  <si>
    <t xml:space="preserve">320
</t>
  </si>
  <si>
    <t xml:space="preserve">290,09
</t>
  </si>
  <si>
    <t>МТРиЭ ЧО, Пост.от 13.08.2019 г. №65/1, п.282.8</t>
  </si>
  <si>
    <t>ТССЦ-101-3434</t>
  </si>
  <si>
    <t>Панели декоративные пластиковые «Кронапласт», размером 2700х250х10 мм</t>
  </si>
  <si>
    <t xml:space="preserve">м2
</t>
  </si>
  <si>
    <t xml:space="preserve">69,12
</t>
  </si>
  <si>
    <t xml:space="preserve">142,79
</t>
  </si>
  <si>
    <t>Среднее (14.02.2632, 14.02.264, 14.02.265, 14.02.267, 14.02.268, 14.02.269, 14.02.263, 14.02.261, 14.02.266, 14.02.2681)</t>
  </si>
  <si>
    <t>ТССЦ-101-5694</t>
  </si>
  <si>
    <t>Плиты древесностружечные ламинированные с тисненой поверхностью, размером 2440х1830 мм, толщиной 16 мм, декор бежевый, серый, белый фасадный- прим...</t>
  </si>
  <si>
    <t xml:space="preserve">100 м2
</t>
  </si>
  <si>
    <t xml:space="preserve">3676,87
</t>
  </si>
  <si>
    <t xml:space="preserve">25573,47
</t>
  </si>
  <si>
    <t>09.03.201.1</t>
  </si>
  <si>
    <t xml:space="preserve">   - Плиты древесностружечные ламинированные с тисненой поверхностью, размером 2440х1830 мм, толщиной 16 мм, декор бежевый, серый, белый фасадный- прим.</t>
  </si>
  <si>
    <t xml:space="preserve">   - Плиты древесностружечные ламинированные с тисненой поверхностью, размером 2440х1830 мм, толщиной 16 мм, декор бежевый, серый, белый фасадный- применительно</t>
  </si>
  <si>
    <t>ТССЦ-201-8161</t>
  </si>
  <si>
    <t>Профиль угловой ПУ 30х30 мм</t>
  </si>
  <si>
    <t xml:space="preserve">8,91
</t>
  </si>
  <si>
    <t xml:space="preserve">28,61
</t>
  </si>
  <si>
    <t>Среднее (14.02.580/4,14.02.589.1/3, 14.02.589/3)</t>
  </si>
  <si>
    <t>ТССЦ-203-0953</t>
  </si>
  <si>
    <t>Блок оконный пластиковый одностворчатый, с поворотной створкой, с двухкамерным стеклопакетом (32 мм), площадью более 2 м2</t>
  </si>
  <si>
    <t xml:space="preserve">1300
</t>
  </si>
  <si>
    <t xml:space="preserve">3232,41
</t>
  </si>
  <si>
    <t>МТРиЭ ЧО, Пост.от 13.08.2019 г. №65/1, п.279.3</t>
  </si>
  <si>
    <t>ТССЦ-203-0985</t>
  </si>
  <si>
    <t>Блок оконный пластиковый двустворчатый, с глухой и поворотной створкой, двухкамерным стеклопакетом (32 мм), площадью до 2,5 м2</t>
  </si>
  <si>
    <t xml:space="preserve">1229,92
</t>
  </si>
  <si>
    <t xml:space="preserve">2820,4
</t>
  </si>
  <si>
    <t>МТРиЭ ЧО, Пост.от 13.08.2019 г. №65/1, п.280/1180.21*1189.83</t>
  </si>
  <si>
    <t>ТССЦ-203-0998</t>
  </si>
  <si>
    <t>Блок оконный пластиковый двустворчатый, с глухой и поворотно-откидной створкой, двухкамерным стеклопакетом (32 мм), площадью до 2 м2</t>
  </si>
  <si>
    <t xml:space="preserve">1316,31
</t>
  </si>
  <si>
    <t xml:space="preserve">2970,17
</t>
  </si>
  <si>
    <t>МТРиЭ ЧО, Пост.от 13.08.2019 г. №65/1, п.280.1</t>
  </si>
  <si>
    <t>ТССЦ-206-0436</t>
  </si>
  <si>
    <t>Комплекты нащельников...</t>
  </si>
  <si>
    <t xml:space="preserve">395
</t>
  </si>
  <si>
    <t xml:space="preserve">1525,37
</t>
  </si>
  <si>
    <t>385.04*08.09.200/59192.23</t>
  </si>
  <si>
    <t xml:space="preserve">   - Комплекты нащельников</t>
  </si>
  <si>
    <t xml:space="preserve">   - Комплекты нащельников для крепления дверей в проеме КН 21-15, КН 24-13</t>
  </si>
  <si>
    <t>ТССЦ-206-1317</t>
  </si>
  <si>
    <t>Профили холодногнутые из алюминиевых сплавов для ограждающих строительных конструкций- прим.</t>
  </si>
  <si>
    <t xml:space="preserve">211
</t>
  </si>
  <si>
    <t xml:space="preserve">872,05
</t>
  </si>
  <si>
    <t>Среднее (08.09.391.1,08.09.391)*3.21</t>
  </si>
  <si>
    <t>Итого по строительным материалам</t>
  </si>
  <si>
    <t xml:space="preserve"> </t>
  </si>
  <si>
    <t>Составлена в базисных ценах на 01.2000 г. и текущих ценах на 3 квартал 2019г.</t>
  </si>
  <si>
    <t>на Устройство сантехнической перегородки,демонтаж и монтаж оконных блоков, дверь из алюминиевого профиля</t>
  </si>
  <si>
    <t xml:space="preserve">Стройка: </t>
  </si>
  <si>
    <t xml:space="preserve">Объект: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</si>
</sst>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14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9" fillId="0" borderId="0" xfId="23" applyFont="1" applyAlignment="1">
      <alignment horizontal="left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12" fillId="0" borderId="2" xfId="0" applyFont="1" applyBorder="1" applyAlignment="1">
      <alignment vertical="top"/>
    </xf>
    <xf numFmtId="164" fontId="12" fillId="0" borderId="3" xfId="12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vertical="top"/>
    </xf>
    <xf numFmtId="0" fontId="7" fillId="0" borderId="0" xfId="10" applyFont="1"/>
    <xf numFmtId="0" fontId="7" fillId="0" borderId="0" xfId="12" applyFont="1"/>
    <xf numFmtId="2" fontId="12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2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left" vertical="top" wrapText="1"/>
    </xf>
    <xf numFmtId="2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9" fillId="0" borderId="0" xfId="6" applyFont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indent="1"/>
    </xf>
    <xf numFmtId="0" fontId="11" fillId="0" borderId="0" xfId="0" applyFont="1" applyBorder="1"/>
    <xf numFmtId="1" fontId="12" fillId="0" borderId="0" xfId="10" applyNumberFormat="1" applyFont="1" applyAlignment="1">
      <alignment horizontal="right"/>
    </xf>
    <xf numFmtId="0" fontId="9" fillId="0" borderId="0" xfId="0" applyFont="1"/>
    <xf numFmtId="0" fontId="7" fillId="0" borderId="0" xfId="0" applyFont="1" applyAlignment="1"/>
    <xf numFmtId="0" fontId="9" fillId="0" borderId="0" xfId="0" applyFont="1" applyBorder="1" applyAlignment="1">
      <alignment horizontal="center"/>
    </xf>
    <xf numFmtId="0" fontId="12" fillId="0" borderId="3" xfId="0" applyFont="1" applyBorder="1" applyAlignment="1">
      <alignment vertical="top"/>
    </xf>
    <xf numFmtId="164" fontId="11" fillId="0" borderId="3" xfId="12" applyNumberFormat="1" applyFont="1" applyBorder="1" applyAlignment="1">
      <alignment horizontal="right"/>
    </xf>
    <xf numFmtId="164" fontId="12" fillId="0" borderId="0" xfId="12" applyNumberFormat="1" applyFont="1" applyBorder="1" applyAlignment="1">
      <alignment horizontal="right"/>
    </xf>
    <xf numFmtId="0" fontId="9" fillId="0" borderId="0" xfId="0" applyFont="1" applyBorder="1" applyAlignment="1"/>
    <xf numFmtId="0" fontId="12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3" fillId="0" borderId="0" xfId="10"/>
    <xf numFmtId="0" fontId="1" fillId="0" borderId="0" xfId="12"/>
    <xf numFmtId="0" fontId="3" fillId="0" borderId="0" xfId="6">
      <alignment horizontal="right" vertical="top" wrapText="1"/>
    </xf>
    <xf numFmtId="0" fontId="9" fillId="0" borderId="0" xfId="23" applyFont="1" applyAlignment="1">
      <alignment horizontal="left"/>
    </xf>
    <xf numFmtId="0" fontId="3" fillId="0" borderId="0" xfId="23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24" applyFont="1">
      <alignment horizontal="left" vertical="top"/>
    </xf>
    <xf numFmtId="0" fontId="9" fillId="0" borderId="0" xfId="23" applyFont="1" applyAlignment="1">
      <alignment horizontal="left"/>
    </xf>
    <xf numFmtId="0" fontId="16" fillId="0" borderId="0" xfId="0" applyFont="1" applyAlignment="1">
      <alignment vertical="top" wrapText="1"/>
    </xf>
    <xf numFmtId="0" fontId="7" fillId="0" borderId="17" xfId="13" applyFont="1" applyBorder="1">
      <alignment horizontal="center" wrapText="1"/>
    </xf>
    <xf numFmtId="0" fontId="7" fillId="0" borderId="17" xfId="13" applyFont="1" applyFill="1" applyBorder="1">
      <alignment horizontal="center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2" fontId="16" fillId="0" borderId="1" xfId="0" applyNumberFormat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right" vertical="top" wrapText="1"/>
    </xf>
    <xf numFmtId="2" fontId="16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right" vertical="top" wrapText="1"/>
    </xf>
    <xf numFmtId="0" fontId="16" fillId="0" borderId="17" xfId="0" applyFont="1" applyBorder="1" applyAlignment="1">
      <alignment horizontal="left" vertical="top" wrapText="1"/>
    </xf>
    <xf numFmtId="2" fontId="16" fillId="0" borderId="17" xfId="0" applyNumberFormat="1" applyFont="1" applyBorder="1" applyAlignment="1">
      <alignment horizontal="left" vertical="top" wrapText="1"/>
    </xf>
    <xf numFmtId="49" fontId="16" fillId="0" borderId="17" xfId="0" applyNumberFormat="1" applyFont="1" applyBorder="1" applyAlignment="1">
      <alignment horizontal="right" vertical="top" wrapText="1"/>
    </xf>
    <xf numFmtId="2" fontId="16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0" fontId="9" fillId="0" borderId="17" xfId="0" applyFont="1" applyBorder="1" applyAlignment="1">
      <alignment horizontal="left" vertical="top" wrapText="1"/>
    </xf>
    <xf numFmtId="2" fontId="9" fillId="0" borderId="17" xfId="0" applyNumberFormat="1" applyFont="1" applyBorder="1" applyAlignment="1">
      <alignment horizontal="left" vertical="top" wrapText="1"/>
    </xf>
    <xf numFmtId="49" fontId="9" fillId="0" borderId="17" xfId="0" applyNumberFormat="1" applyFont="1" applyBorder="1" applyAlignment="1">
      <alignment horizontal="right" vertical="top" wrapText="1"/>
    </xf>
    <xf numFmtId="2" fontId="9" fillId="0" borderId="17" xfId="0" applyNumberFormat="1" applyFont="1" applyBorder="1" applyAlignment="1">
      <alignment horizontal="right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1" xfId="6" applyFont="1" applyBorder="1" applyAlignment="1">
      <alignment horizontal="right" vertical="top" wrapText="1"/>
    </xf>
    <xf numFmtId="0" fontId="12" fillId="0" borderId="1" xfId="6" applyFont="1" applyBorder="1" applyAlignment="1">
      <alignment horizontal="righ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3" applyFont="1" applyBorder="1">
      <alignment horizontal="center"/>
    </xf>
    <xf numFmtId="0" fontId="7" fillId="0" borderId="1" xfId="3" applyFont="1" applyBorder="1">
      <alignment horizontal="center"/>
    </xf>
    <xf numFmtId="0" fontId="9" fillId="0" borderId="1" xfId="0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2" fontId="12" fillId="0" borderId="1" xfId="0" applyNumberFormat="1" applyFont="1" applyBorder="1" applyAlignment="1">
      <alignment horizontal="right" vertical="top" wrapText="1"/>
    </xf>
    <xf numFmtId="2" fontId="12" fillId="0" borderId="1" xfId="0" applyNumberFormat="1" applyFont="1" applyBorder="1" applyAlignment="1">
      <alignment horizontal="right" vertical="top"/>
    </xf>
    <xf numFmtId="1" fontId="11" fillId="0" borderId="1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/>
    </xf>
    <xf numFmtId="49" fontId="12" fillId="0" borderId="17" xfId="0" applyNumberFormat="1" applyFont="1" applyBorder="1" applyAlignment="1">
      <alignment horizontal="left" vertical="top" wrapText="1"/>
    </xf>
    <xf numFmtId="2" fontId="12" fillId="0" borderId="17" xfId="0" applyNumberFormat="1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/>
    </xf>
    <xf numFmtId="2" fontId="12" fillId="0" borderId="17" xfId="0" applyNumberFormat="1" applyFont="1" applyBorder="1" applyAlignment="1">
      <alignment horizontal="right" vertical="top" wrapText="1"/>
    </xf>
    <xf numFmtId="2" fontId="12" fillId="0" borderId="17" xfId="0" applyNumberFormat="1" applyFont="1" applyBorder="1" applyAlignment="1">
      <alignment horizontal="right" vertical="top"/>
    </xf>
    <xf numFmtId="1" fontId="11" fillId="0" borderId="17" xfId="0" applyNumberFormat="1" applyFont="1" applyBorder="1" applyAlignment="1">
      <alignment horizontal="right" vertical="top" wrapText="1"/>
    </xf>
    <xf numFmtId="164" fontId="12" fillId="0" borderId="10" xfId="12" applyNumberFormat="1" applyFont="1" applyBorder="1" applyAlignment="1">
      <alignment horizontal="right"/>
    </xf>
    <xf numFmtId="164" fontId="12" fillId="0" borderId="3" xfId="12" applyNumberFormat="1" applyFont="1" applyBorder="1" applyAlignment="1">
      <alignment horizontal="right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11" fillId="0" borderId="10" xfId="10" applyNumberFormat="1" applyFont="1" applyBorder="1" applyAlignment="1">
      <alignment horizontal="right"/>
    </xf>
    <xf numFmtId="164" fontId="11" fillId="0" borderId="3" xfId="10" applyNumberFormat="1" applyFont="1" applyBorder="1" applyAlignment="1">
      <alignment horizontal="right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9" fillId="0" borderId="0" xfId="23" applyFont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0" borderId="1" xfId="6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1" xfId="6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</xdr:row>
          <xdr:rowOff>104775</xdr:rowOff>
        </xdr:from>
        <xdr:to>
          <xdr:col>1</xdr:col>
          <xdr:colOff>971550</xdr:colOff>
          <xdr:row>16</xdr:row>
          <xdr:rowOff>19050</xdr:rowOff>
        </xdr:to>
        <xdr:sp macro="" textlink="">
          <xdr:nvSpPr>
            <xdr:cNvPr id="17550" name="Button 142" hidden="1">
              <a:extLst>
                <a:ext uri="{63B3BB69-23CF-44E3-9099-C40C66FF867C}">
                  <a14:compatExt spid="_x0000_s17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Сформировать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Z125"/>
  <sheetViews>
    <sheetView showGridLines="0" tabSelected="1" zoomScaleNormal="100" workbookViewId="0">
      <selection activeCell="A10" sqref="A10"/>
    </sheetView>
  </sheetViews>
  <sheetFormatPr defaultRowHeight="12.75" x14ac:dyDescent="0.2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5" width="9.140625" style="1" hidden="1" customWidth="1"/>
    <col min="26" max="26" width="0" style="1" hidden="1" customWidth="1"/>
    <col min="27" max="27" width="9.140625" style="1" customWidth="1"/>
    <col min="28" max="16384" width="9.140625" style="1"/>
  </cols>
  <sheetData>
    <row r="2" spans="1:21" ht="15.75" x14ac:dyDescent="0.25">
      <c r="A2" s="2" t="s">
        <v>42</v>
      </c>
      <c r="H2" s="3" t="s">
        <v>43</v>
      </c>
    </row>
    <row r="3" spans="1:21" x14ac:dyDescent="0.2">
      <c r="A3" s="56" t="s">
        <v>46</v>
      </c>
      <c r="H3" s="56" t="s">
        <v>46</v>
      </c>
    </row>
    <row r="4" spans="1:21" x14ac:dyDescent="0.2">
      <c r="A4" s="56" t="s">
        <v>47</v>
      </c>
      <c r="B4" s="4"/>
      <c r="C4" s="4"/>
      <c r="D4" s="4"/>
      <c r="E4" s="4"/>
      <c r="F4" s="4"/>
      <c r="G4" s="4"/>
      <c r="H4" s="56" t="s">
        <v>47</v>
      </c>
    </row>
    <row r="5" spans="1:21" x14ac:dyDescent="0.2">
      <c r="A5" s="1" t="s">
        <v>44</v>
      </c>
      <c r="B5" s="4"/>
      <c r="C5" s="4"/>
      <c r="D5" s="4"/>
      <c r="E5" s="4"/>
      <c r="F5" s="4"/>
      <c r="G5" s="4"/>
      <c r="H5" s="57" t="s">
        <v>45</v>
      </c>
    </row>
    <row r="6" spans="1:21" x14ac:dyDescent="0.2">
      <c r="A6" s="4"/>
      <c r="B6" s="4"/>
      <c r="C6" s="4"/>
      <c r="D6" s="4"/>
      <c r="E6" s="4"/>
      <c r="F6" s="4"/>
      <c r="G6" s="4"/>
      <c r="H6" s="4"/>
    </row>
    <row r="7" spans="1:21" s="7" customFormat="1" ht="12" x14ac:dyDescent="0.2">
      <c r="A7" s="5"/>
      <c r="B7" s="6"/>
      <c r="C7" s="6"/>
      <c r="D7" s="6"/>
    </row>
    <row r="8" spans="1:21" s="7" customFormat="1" ht="12" x14ac:dyDescent="0.2">
      <c r="A8" s="55" t="s">
        <v>445</v>
      </c>
      <c r="B8" s="6"/>
      <c r="C8" s="6"/>
      <c r="D8" s="6"/>
    </row>
    <row r="9" spans="1:21" s="7" customFormat="1" ht="12" x14ac:dyDescent="0.2">
      <c r="A9" s="5"/>
      <c r="B9" s="6"/>
      <c r="C9" s="6"/>
      <c r="D9" s="6"/>
    </row>
    <row r="10" spans="1:21" s="7" customFormat="1" ht="12" x14ac:dyDescent="0.2">
      <c r="A10" s="55" t="s">
        <v>446</v>
      </c>
      <c r="B10" s="6"/>
      <c r="C10" s="6"/>
      <c r="D10" s="6"/>
    </row>
    <row r="11" spans="1:21" s="7" customFormat="1" ht="15" x14ac:dyDescent="0.25">
      <c r="A11" s="116" t="s">
        <v>4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s="7" customFormat="1" ht="12" x14ac:dyDescent="0.2">
      <c r="A12" s="117" t="s">
        <v>36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</row>
    <row r="13" spans="1:21" s="7" customFormat="1" ht="12" x14ac:dyDescent="0.2">
      <c r="A13" s="117" t="s">
        <v>444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s="7" customFormat="1" ht="12" x14ac:dyDescent="0.2">
      <c r="A14" s="118" t="s">
        <v>5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</row>
    <row r="15" spans="1:21" s="7" customFormat="1" ht="12" x14ac:dyDescent="0.2"/>
    <row r="16" spans="1:21" s="7" customFormat="1" ht="12" x14ac:dyDescent="0.2">
      <c r="G16" s="119" t="s">
        <v>21</v>
      </c>
      <c r="H16" s="120"/>
      <c r="I16" s="121"/>
      <c r="J16" s="119" t="s">
        <v>22</v>
      </c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1"/>
    </row>
    <row r="17" spans="1:26" s="7" customFormat="1" x14ac:dyDescent="0.2">
      <c r="D17" s="5" t="s">
        <v>6</v>
      </c>
      <c r="G17" s="114">
        <f>24649.46/1000</f>
        <v>24.649459999999998</v>
      </c>
      <c r="H17" s="115"/>
      <c r="I17" s="11" t="s">
        <v>7</v>
      </c>
      <c r="J17" s="110">
        <f>98756.87/1000</f>
        <v>98.756869999999992</v>
      </c>
      <c r="K17" s="111"/>
      <c r="L17" s="12"/>
      <c r="M17" s="12"/>
      <c r="N17" s="12"/>
      <c r="O17" s="12"/>
      <c r="P17" s="12"/>
      <c r="Q17" s="12"/>
      <c r="R17" s="12"/>
      <c r="S17" s="12"/>
      <c r="T17" s="12"/>
      <c r="U17" s="11" t="s">
        <v>7</v>
      </c>
    </row>
    <row r="18" spans="1:26" s="7" customFormat="1" x14ac:dyDescent="0.2">
      <c r="D18" s="13" t="s">
        <v>37</v>
      </c>
      <c r="F18" s="14"/>
      <c r="G18" s="114">
        <f>0/1000</f>
        <v>0</v>
      </c>
      <c r="H18" s="115"/>
      <c r="I18" s="11" t="s">
        <v>7</v>
      </c>
      <c r="J18" s="110">
        <f>0/1000</f>
        <v>0</v>
      </c>
      <c r="K18" s="111"/>
      <c r="L18" s="12"/>
      <c r="M18" s="12"/>
      <c r="N18" s="12"/>
      <c r="O18" s="12"/>
      <c r="P18" s="12"/>
      <c r="Q18" s="12"/>
      <c r="R18" s="12"/>
      <c r="S18" s="12"/>
      <c r="T18" s="12"/>
      <c r="U18" s="11" t="s">
        <v>7</v>
      </c>
    </row>
    <row r="19" spans="1:26" s="7" customFormat="1" x14ac:dyDescent="0.2">
      <c r="D19" s="13" t="s">
        <v>38</v>
      </c>
      <c r="F19" s="14"/>
      <c r="G19" s="114">
        <f>0/1000</f>
        <v>0</v>
      </c>
      <c r="H19" s="115"/>
      <c r="I19" s="11" t="s">
        <v>7</v>
      </c>
      <c r="J19" s="110">
        <f>0/1000</f>
        <v>0</v>
      </c>
      <c r="K19" s="111"/>
      <c r="L19" s="12"/>
      <c r="M19" s="12"/>
      <c r="N19" s="12"/>
      <c r="O19" s="12"/>
      <c r="P19" s="12"/>
      <c r="Q19" s="12"/>
      <c r="R19" s="12"/>
      <c r="S19" s="12"/>
      <c r="T19" s="12"/>
      <c r="U19" s="11" t="s">
        <v>7</v>
      </c>
    </row>
    <row r="20" spans="1:26" s="7" customFormat="1" x14ac:dyDescent="0.2">
      <c r="D20" s="5" t="s">
        <v>8</v>
      </c>
      <c r="G20" s="114">
        <f>(V20+V21)/1000</f>
        <v>7.5240799999999997E-2</v>
      </c>
      <c r="H20" s="115"/>
      <c r="I20" s="11" t="s">
        <v>9</v>
      </c>
      <c r="J20" s="110">
        <f>(W20+W21)/1000</f>
        <v>7.5240799999999997E-2</v>
      </c>
      <c r="K20" s="111"/>
      <c r="L20" s="12"/>
      <c r="M20" s="12"/>
      <c r="N20" s="12"/>
      <c r="O20" s="12"/>
      <c r="P20" s="12"/>
      <c r="Q20" s="12"/>
      <c r="R20" s="12"/>
      <c r="S20" s="12"/>
      <c r="T20" s="12"/>
      <c r="U20" s="11" t="s">
        <v>9</v>
      </c>
      <c r="V20" s="15">
        <v>74.949299999999994</v>
      </c>
      <c r="W20" s="16">
        <v>74.949299999999994</v>
      </c>
      <c r="X20" s="52">
        <v>891</v>
      </c>
      <c r="Y20" s="52">
        <v>835</v>
      </c>
      <c r="Z20" s="52">
        <v>529</v>
      </c>
    </row>
    <row r="21" spans="1:26" s="7" customFormat="1" x14ac:dyDescent="0.2">
      <c r="D21" s="5" t="s">
        <v>10</v>
      </c>
      <c r="G21" s="114">
        <f>891/1000</f>
        <v>0.89100000000000001</v>
      </c>
      <c r="H21" s="115"/>
      <c r="I21" s="11" t="s">
        <v>7</v>
      </c>
      <c r="J21" s="110">
        <f>12031/1000</f>
        <v>12.031000000000001</v>
      </c>
      <c r="K21" s="111"/>
      <c r="L21" s="12"/>
      <c r="M21" s="12"/>
      <c r="N21" s="12"/>
      <c r="O21" s="12"/>
      <c r="P21" s="12"/>
      <c r="Q21" s="12"/>
      <c r="R21" s="12"/>
      <c r="S21" s="12"/>
      <c r="T21" s="12"/>
      <c r="U21" s="11" t="s">
        <v>7</v>
      </c>
      <c r="V21" s="15">
        <v>0.29149999999999998</v>
      </c>
      <c r="W21" s="16">
        <v>0.29149999999999998</v>
      </c>
      <c r="X21" s="53">
        <v>12031</v>
      </c>
      <c r="Y21" s="53">
        <v>9565</v>
      </c>
      <c r="Z21" s="53">
        <v>5712</v>
      </c>
    </row>
    <row r="22" spans="1:26" s="7" customFormat="1" ht="12" x14ac:dyDescent="0.2">
      <c r="F22" s="6"/>
      <c r="G22" s="17"/>
      <c r="H22" s="17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</row>
    <row r="23" spans="1:26" s="7" customFormat="1" ht="12" x14ac:dyDescent="0.2">
      <c r="B23" s="6"/>
      <c r="C23" s="6"/>
      <c r="D23" s="6"/>
      <c r="F23" s="14"/>
      <c r="G23" s="20"/>
      <c r="H23" s="20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1"/>
    </row>
    <row r="24" spans="1:26" s="7" customFormat="1" ht="12" x14ac:dyDescent="0.2">
      <c r="A24" s="59" t="s">
        <v>443</v>
      </c>
    </row>
    <row r="25" spans="1:26" s="7" customFormat="1" thickBot="1" x14ac:dyDescent="0.25">
      <c r="A25" s="23"/>
    </row>
    <row r="26" spans="1:26" s="25" customFormat="1" ht="27" customHeight="1" thickBot="1" x14ac:dyDescent="0.25">
      <c r="A26" s="122" t="s">
        <v>11</v>
      </c>
      <c r="B26" s="122" t="s">
        <v>12</v>
      </c>
      <c r="C26" s="122" t="s">
        <v>13</v>
      </c>
      <c r="D26" s="113" t="s">
        <v>14</v>
      </c>
      <c r="E26" s="113"/>
      <c r="F26" s="113"/>
      <c r="G26" s="113" t="s">
        <v>15</v>
      </c>
      <c r="H26" s="113"/>
      <c r="I26" s="113"/>
      <c r="J26" s="113" t="s">
        <v>16</v>
      </c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  <row r="27" spans="1:26" s="25" customFormat="1" ht="22.5" customHeight="1" thickBot="1" x14ac:dyDescent="0.25">
      <c r="A27" s="122"/>
      <c r="B27" s="122"/>
      <c r="C27" s="122"/>
      <c r="D27" s="112" t="s">
        <v>2</v>
      </c>
      <c r="E27" s="24" t="s">
        <v>17</v>
      </c>
      <c r="F27" s="24" t="s">
        <v>18</v>
      </c>
      <c r="G27" s="112" t="s">
        <v>2</v>
      </c>
      <c r="H27" s="24" t="s">
        <v>17</v>
      </c>
      <c r="I27" s="24" t="s">
        <v>18</v>
      </c>
      <c r="J27" s="112" t="s">
        <v>2</v>
      </c>
      <c r="K27" s="24" t="s">
        <v>17</v>
      </c>
      <c r="L27" s="24"/>
      <c r="M27" s="24"/>
      <c r="N27" s="24"/>
      <c r="O27" s="24"/>
      <c r="P27" s="24"/>
      <c r="Q27" s="24"/>
      <c r="R27" s="24"/>
      <c r="S27" s="24"/>
      <c r="T27" s="24"/>
      <c r="U27" s="24" t="s">
        <v>18</v>
      </c>
    </row>
    <row r="28" spans="1:26" s="25" customFormat="1" ht="22.5" customHeight="1" thickBot="1" x14ac:dyDescent="0.25">
      <c r="A28" s="122"/>
      <c r="B28" s="122"/>
      <c r="C28" s="122"/>
      <c r="D28" s="112"/>
      <c r="E28" s="24" t="s">
        <v>19</v>
      </c>
      <c r="F28" s="24" t="s">
        <v>20</v>
      </c>
      <c r="G28" s="112"/>
      <c r="H28" s="24" t="s">
        <v>19</v>
      </c>
      <c r="I28" s="24" t="s">
        <v>20</v>
      </c>
      <c r="J28" s="112"/>
      <c r="K28" s="24" t="s">
        <v>19</v>
      </c>
      <c r="L28" s="24"/>
      <c r="M28" s="24"/>
      <c r="N28" s="24"/>
      <c r="O28" s="24"/>
      <c r="P28" s="24"/>
      <c r="Q28" s="24"/>
      <c r="R28" s="24"/>
      <c r="S28" s="24"/>
      <c r="T28" s="24"/>
      <c r="U28" s="24" t="s">
        <v>20</v>
      </c>
    </row>
    <row r="29" spans="1:26" s="6" customFormat="1" x14ac:dyDescent="0.2">
      <c r="A29" s="61">
        <v>1</v>
      </c>
      <c r="B29" s="61">
        <v>2</v>
      </c>
      <c r="C29" s="61">
        <v>3</v>
      </c>
      <c r="D29" s="62">
        <v>4</v>
      </c>
      <c r="E29" s="61">
        <v>5</v>
      </c>
      <c r="F29" s="61">
        <v>6</v>
      </c>
      <c r="G29" s="62">
        <v>7</v>
      </c>
      <c r="H29" s="61">
        <v>8</v>
      </c>
      <c r="I29" s="61">
        <v>9</v>
      </c>
      <c r="J29" s="62">
        <v>10</v>
      </c>
      <c r="K29" s="61">
        <v>11</v>
      </c>
      <c r="L29" s="61"/>
      <c r="M29" s="61"/>
      <c r="N29" s="61"/>
      <c r="O29" s="61"/>
      <c r="P29" s="61"/>
      <c r="Q29" s="61"/>
      <c r="R29" s="61"/>
      <c r="S29" s="61"/>
      <c r="T29" s="61"/>
      <c r="U29" s="61">
        <v>12</v>
      </c>
    </row>
    <row r="30" spans="1:26" s="28" customFormat="1" ht="21" customHeight="1" x14ac:dyDescent="0.2">
      <c r="A30" s="123" t="s">
        <v>52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</row>
    <row r="31" spans="1:26" s="28" customFormat="1" ht="60" x14ac:dyDescent="0.2">
      <c r="A31" s="63">
        <v>1</v>
      </c>
      <c r="B31" s="64" t="s">
        <v>53</v>
      </c>
      <c r="C31" s="65" t="s">
        <v>54</v>
      </c>
      <c r="D31" s="66">
        <v>3787.27</v>
      </c>
      <c r="E31" s="67" t="s">
        <v>55</v>
      </c>
      <c r="F31" s="66" t="s">
        <v>56</v>
      </c>
      <c r="G31" s="66">
        <v>379</v>
      </c>
      <c r="H31" s="66" t="s">
        <v>57</v>
      </c>
      <c r="I31" s="66" t="s">
        <v>58</v>
      </c>
      <c r="J31" s="66">
        <v>4508</v>
      </c>
      <c r="K31" s="67" t="s">
        <v>59</v>
      </c>
      <c r="L31" s="67"/>
      <c r="M31" s="67"/>
      <c r="N31" s="67"/>
      <c r="O31" s="67"/>
      <c r="P31" s="67"/>
      <c r="Q31" s="67"/>
      <c r="R31" s="67"/>
      <c r="S31" s="67"/>
      <c r="T31" s="67"/>
      <c r="U31" s="67" t="s">
        <v>60</v>
      </c>
    </row>
    <row r="32" spans="1:26" s="28" customFormat="1" ht="24" x14ac:dyDescent="0.2">
      <c r="A32" s="68"/>
      <c r="B32" s="69" t="s">
        <v>61</v>
      </c>
      <c r="C32" s="70" t="s">
        <v>62</v>
      </c>
      <c r="D32" s="71"/>
      <c r="E32" s="72"/>
      <c r="F32" s="71"/>
      <c r="G32" s="71">
        <v>281</v>
      </c>
      <c r="H32" s="71"/>
      <c r="I32" s="71"/>
      <c r="J32" s="71">
        <v>3242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60"/>
    </row>
    <row r="33" spans="1:22" s="28" customFormat="1" ht="24" x14ac:dyDescent="0.2">
      <c r="A33" s="68"/>
      <c r="B33" s="69" t="s">
        <v>63</v>
      </c>
      <c r="C33" s="70" t="s">
        <v>64</v>
      </c>
      <c r="D33" s="71"/>
      <c r="E33" s="72"/>
      <c r="F33" s="71"/>
      <c r="G33" s="71">
        <v>250</v>
      </c>
      <c r="H33" s="71"/>
      <c r="I33" s="71"/>
      <c r="J33" s="71">
        <v>2725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60"/>
    </row>
    <row r="34" spans="1:22" s="28" customFormat="1" ht="12" x14ac:dyDescent="0.2">
      <c r="A34" s="68"/>
      <c r="B34" s="69" t="s">
        <v>65</v>
      </c>
      <c r="C34" s="70" t="s">
        <v>66</v>
      </c>
      <c r="D34" s="71"/>
      <c r="E34" s="72"/>
      <c r="F34" s="71"/>
      <c r="G34" s="71">
        <v>967</v>
      </c>
      <c r="H34" s="71"/>
      <c r="I34" s="71"/>
      <c r="J34" s="71">
        <v>11143</v>
      </c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60"/>
    </row>
    <row r="35" spans="1:22" s="28" customFormat="1" ht="60" x14ac:dyDescent="0.2">
      <c r="A35" s="63">
        <v>2</v>
      </c>
      <c r="B35" s="64" t="s">
        <v>67</v>
      </c>
      <c r="C35" s="65" t="s">
        <v>68</v>
      </c>
      <c r="D35" s="66">
        <v>211</v>
      </c>
      <c r="E35" s="67" t="s">
        <v>69</v>
      </c>
      <c r="F35" s="66"/>
      <c r="G35" s="66">
        <v>3308</v>
      </c>
      <c r="H35" s="66" t="s">
        <v>70</v>
      </c>
      <c r="I35" s="66"/>
      <c r="J35" s="66">
        <v>13674</v>
      </c>
      <c r="K35" s="67" t="s">
        <v>71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1:22" s="28" customFormat="1" ht="84" x14ac:dyDescent="0.2">
      <c r="A36" s="63">
        <v>3</v>
      </c>
      <c r="B36" s="64" t="s">
        <v>72</v>
      </c>
      <c r="C36" s="65" t="s">
        <v>73</v>
      </c>
      <c r="D36" s="66">
        <v>3676.87</v>
      </c>
      <c r="E36" s="67" t="s">
        <v>74</v>
      </c>
      <c r="F36" s="66"/>
      <c r="G36" s="66">
        <v>412</v>
      </c>
      <c r="H36" s="66" t="s">
        <v>75</v>
      </c>
      <c r="I36" s="66"/>
      <c r="J36" s="66">
        <v>2864</v>
      </c>
      <c r="K36" s="67" t="s">
        <v>76</v>
      </c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spans="1:22" s="28" customFormat="1" ht="72" x14ac:dyDescent="0.2">
      <c r="A37" s="63">
        <v>4</v>
      </c>
      <c r="B37" s="64" t="s">
        <v>77</v>
      </c>
      <c r="C37" s="65" t="s">
        <v>78</v>
      </c>
      <c r="D37" s="66">
        <v>18487.91</v>
      </c>
      <c r="E37" s="67" t="s">
        <v>79</v>
      </c>
      <c r="F37" s="66" t="s">
        <v>80</v>
      </c>
      <c r="G37" s="66">
        <v>613</v>
      </c>
      <c r="H37" s="66" t="s">
        <v>81</v>
      </c>
      <c r="I37" s="66" t="s">
        <v>82</v>
      </c>
      <c r="J37" s="66">
        <v>3377</v>
      </c>
      <c r="K37" s="67" t="s">
        <v>83</v>
      </c>
      <c r="L37" s="67"/>
      <c r="M37" s="67"/>
      <c r="N37" s="67"/>
      <c r="O37" s="67"/>
      <c r="P37" s="67"/>
      <c r="Q37" s="67"/>
      <c r="R37" s="67"/>
      <c r="S37" s="67"/>
      <c r="T37" s="67"/>
      <c r="U37" s="67" t="s">
        <v>84</v>
      </c>
    </row>
    <row r="38" spans="1:22" s="28" customFormat="1" ht="24" x14ac:dyDescent="0.2">
      <c r="A38" s="68"/>
      <c r="B38" s="69" t="s">
        <v>85</v>
      </c>
      <c r="C38" s="70" t="s">
        <v>86</v>
      </c>
      <c r="D38" s="71"/>
      <c r="E38" s="72"/>
      <c r="F38" s="71"/>
      <c r="G38" s="71">
        <v>92</v>
      </c>
      <c r="H38" s="71"/>
      <c r="I38" s="71"/>
      <c r="J38" s="71">
        <v>1058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60"/>
    </row>
    <row r="39" spans="1:22" s="28" customFormat="1" ht="24" x14ac:dyDescent="0.2">
      <c r="A39" s="68"/>
      <c r="B39" s="69" t="s">
        <v>87</v>
      </c>
      <c r="C39" s="70" t="s">
        <v>88</v>
      </c>
      <c r="D39" s="71"/>
      <c r="E39" s="72"/>
      <c r="F39" s="71"/>
      <c r="G39" s="71">
        <v>47</v>
      </c>
      <c r="H39" s="71"/>
      <c r="I39" s="71"/>
      <c r="J39" s="71">
        <v>505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60"/>
    </row>
    <row r="40" spans="1:22" s="28" customFormat="1" ht="12" x14ac:dyDescent="0.2">
      <c r="A40" s="68"/>
      <c r="B40" s="69" t="s">
        <v>65</v>
      </c>
      <c r="C40" s="70" t="s">
        <v>66</v>
      </c>
      <c r="D40" s="71"/>
      <c r="E40" s="72"/>
      <c r="F40" s="71"/>
      <c r="G40" s="71">
        <v>768</v>
      </c>
      <c r="H40" s="71"/>
      <c r="I40" s="71"/>
      <c r="J40" s="71">
        <v>5117</v>
      </c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60"/>
    </row>
    <row r="41" spans="1:22" s="28" customFormat="1" ht="60" x14ac:dyDescent="0.2">
      <c r="A41" s="63">
        <v>5</v>
      </c>
      <c r="B41" s="64" t="s">
        <v>67</v>
      </c>
      <c r="C41" s="65" t="s">
        <v>89</v>
      </c>
      <c r="D41" s="66">
        <v>211</v>
      </c>
      <c r="E41" s="67" t="s">
        <v>69</v>
      </c>
      <c r="F41" s="66"/>
      <c r="G41" s="66">
        <v>1782</v>
      </c>
      <c r="H41" s="66" t="s">
        <v>90</v>
      </c>
      <c r="I41" s="66"/>
      <c r="J41" s="66">
        <v>7364</v>
      </c>
      <c r="K41" s="67" t="s">
        <v>91</v>
      </c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1:22" s="28" customFormat="1" ht="84" x14ac:dyDescent="0.2">
      <c r="A42" s="63">
        <v>6</v>
      </c>
      <c r="B42" s="64" t="s">
        <v>92</v>
      </c>
      <c r="C42" s="65" t="s">
        <v>93</v>
      </c>
      <c r="D42" s="66">
        <v>3676.87</v>
      </c>
      <c r="E42" s="67" t="s">
        <v>74</v>
      </c>
      <c r="F42" s="66"/>
      <c r="G42" s="66">
        <v>137</v>
      </c>
      <c r="H42" s="66" t="s">
        <v>94</v>
      </c>
      <c r="I42" s="66"/>
      <c r="J42" s="66">
        <v>950</v>
      </c>
      <c r="K42" s="67" t="s">
        <v>95</v>
      </c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spans="1:22" s="28" customFormat="1" ht="48" x14ac:dyDescent="0.2">
      <c r="A43" s="63">
        <v>7</v>
      </c>
      <c r="B43" s="64" t="s">
        <v>96</v>
      </c>
      <c r="C43" s="65">
        <v>1</v>
      </c>
      <c r="D43" s="66">
        <v>58.8</v>
      </c>
      <c r="E43" s="67" t="s">
        <v>97</v>
      </c>
      <c r="F43" s="66"/>
      <c r="G43" s="66">
        <v>59</v>
      </c>
      <c r="H43" s="66" t="s">
        <v>98</v>
      </c>
      <c r="I43" s="66"/>
      <c r="J43" s="66">
        <v>263</v>
      </c>
      <c r="K43" s="67" t="s">
        <v>99</v>
      </c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1:22" s="28" customFormat="1" ht="48" x14ac:dyDescent="0.2">
      <c r="A44" s="63">
        <v>8</v>
      </c>
      <c r="B44" s="64" t="s">
        <v>100</v>
      </c>
      <c r="C44" s="65">
        <v>1</v>
      </c>
      <c r="D44" s="66">
        <v>66.5</v>
      </c>
      <c r="E44" s="67" t="s">
        <v>101</v>
      </c>
      <c r="F44" s="66"/>
      <c r="G44" s="66">
        <v>67</v>
      </c>
      <c r="H44" s="66" t="s">
        <v>102</v>
      </c>
      <c r="I44" s="66"/>
      <c r="J44" s="66">
        <v>68</v>
      </c>
      <c r="K44" s="67" t="s">
        <v>103</v>
      </c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 spans="1:22" s="28" customFormat="1" ht="84" x14ac:dyDescent="0.2">
      <c r="A45" s="63">
        <v>9</v>
      </c>
      <c r="B45" s="64" t="s">
        <v>104</v>
      </c>
      <c r="C45" s="65" t="s">
        <v>105</v>
      </c>
      <c r="D45" s="66">
        <v>2459.6799999999998</v>
      </c>
      <c r="E45" s="67" t="s">
        <v>106</v>
      </c>
      <c r="F45" s="66" t="s">
        <v>107</v>
      </c>
      <c r="G45" s="66">
        <v>38</v>
      </c>
      <c r="H45" s="66" t="s">
        <v>108</v>
      </c>
      <c r="I45" s="66">
        <v>1</v>
      </c>
      <c r="J45" s="66">
        <v>419</v>
      </c>
      <c r="K45" s="67" t="s">
        <v>109</v>
      </c>
      <c r="L45" s="67"/>
      <c r="M45" s="67"/>
      <c r="N45" s="67"/>
      <c r="O45" s="67"/>
      <c r="P45" s="67"/>
      <c r="Q45" s="67"/>
      <c r="R45" s="67"/>
      <c r="S45" s="67"/>
      <c r="T45" s="67"/>
      <c r="U45" s="67">
        <v>5</v>
      </c>
    </row>
    <row r="46" spans="1:22" s="28" customFormat="1" ht="24" x14ac:dyDescent="0.2">
      <c r="A46" s="68"/>
      <c r="B46" s="69" t="s">
        <v>110</v>
      </c>
      <c r="C46" s="70" t="s">
        <v>111</v>
      </c>
      <c r="D46" s="71"/>
      <c r="E46" s="72"/>
      <c r="F46" s="71"/>
      <c r="G46" s="71">
        <v>33</v>
      </c>
      <c r="H46" s="71"/>
      <c r="I46" s="71"/>
      <c r="J46" s="71">
        <v>370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60"/>
    </row>
    <row r="47" spans="1:22" s="28" customFormat="1" ht="24" x14ac:dyDescent="0.2">
      <c r="A47" s="68"/>
      <c r="B47" s="69" t="s">
        <v>112</v>
      </c>
      <c r="C47" s="70" t="s">
        <v>113</v>
      </c>
      <c r="D47" s="71"/>
      <c r="E47" s="72"/>
      <c r="F47" s="71"/>
      <c r="G47" s="71">
        <v>16</v>
      </c>
      <c r="H47" s="71"/>
      <c r="I47" s="71"/>
      <c r="J47" s="71">
        <v>171</v>
      </c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60"/>
    </row>
    <row r="48" spans="1:22" s="28" customFormat="1" ht="12" x14ac:dyDescent="0.2">
      <c r="A48" s="68"/>
      <c r="B48" s="69" t="s">
        <v>65</v>
      </c>
      <c r="C48" s="70" t="s">
        <v>66</v>
      </c>
      <c r="D48" s="71"/>
      <c r="E48" s="72"/>
      <c r="F48" s="71"/>
      <c r="G48" s="71">
        <v>92</v>
      </c>
      <c r="H48" s="71"/>
      <c r="I48" s="71"/>
      <c r="J48" s="71">
        <v>1021</v>
      </c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60"/>
    </row>
    <row r="49" spans="1:22" s="28" customFormat="1" ht="60" x14ac:dyDescent="0.2">
      <c r="A49" s="63">
        <v>10</v>
      </c>
      <c r="B49" s="64" t="s">
        <v>114</v>
      </c>
      <c r="C49" s="65">
        <v>1.6120000000000001</v>
      </c>
      <c r="D49" s="66">
        <v>69.12</v>
      </c>
      <c r="E49" s="67" t="s">
        <v>115</v>
      </c>
      <c r="F49" s="66"/>
      <c r="G49" s="66">
        <v>111</v>
      </c>
      <c r="H49" s="66" t="s">
        <v>116</v>
      </c>
      <c r="I49" s="66"/>
      <c r="J49" s="66">
        <v>230</v>
      </c>
      <c r="K49" s="67" t="s">
        <v>117</v>
      </c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1:22" s="28" customFormat="1" ht="36" x14ac:dyDescent="0.2">
      <c r="A50" s="63">
        <v>11</v>
      </c>
      <c r="B50" s="64" t="s">
        <v>118</v>
      </c>
      <c r="C50" s="65" t="s">
        <v>119</v>
      </c>
      <c r="D50" s="66">
        <v>91.43</v>
      </c>
      <c r="E50" s="67" t="s">
        <v>120</v>
      </c>
      <c r="F50" s="66">
        <v>4.13</v>
      </c>
      <c r="G50" s="66">
        <v>6</v>
      </c>
      <c r="H50" s="66" t="s">
        <v>121</v>
      </c>
      <c r="I50" s="66"/>
      <c r="J50" s="66">
        <v>71</v>
      </c>
      <c r="K50" s="67" t="s">
        <v>122</v>
      </c>
      <c r="L50" s="67"/>
      <c r="M50" s="67"/>
      <c r="N50" s="67"/>
      <c r="O50" s="67"/>
      <c r="P50" s="67"/>
      <c r="Q50" s="67"/>
      <c r="R50" s="67"/>
      <c r="S50" s="67"/>
      <c r="T50" s="67"/>
      <c r="U50" s="67">
        <v>2</v>
      </c>
    </row>
    <row r="51" spans="1:22" s="28" customFormat="1" ht="24" x14ac:dyDescent="0.2">
      <c r="A51" s="68"/>
      <c r="B51" s="69" t="s">
        <v>123</v>
      </c>
      <c r="C51" s="70" t="s">
        <v>86</v>
      </c>
      <c r="D51" s="71"/>
      <c r="E51" s="72"/>
      <c r="F51" s="71"/>
      <c r="G51" s="71">
        <v>6</v>
      </c>
      <c r="H51" s="71"/>
      <c r="I51" s="71"/>
      <c r="J51" s="71">
        <v>69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60"/>
    </row>
    <row r="52" spans="1:22" s="28" customFormat="1" ht="24" x14ac:dyDescent="0.2">
      <c r="A52" s="68"/>
      <c r="B52" s="69" t="s">
        <v>124</v>
      </c>
      <c r="C52" s="70" t="s">
        <v>88</v>
      </c>
      <c r="D52" s="71"/>
      <c r="E52" s="72"/>
      <c r="F52" s="71"/>
      <c r="G52" s="71">
        <v>3</v>
      </c>
      <c r="H52" s="71"/>
      <c r="I52" s="71"/>
      <c r="J52" s="71">
        <v>33</v>
      </c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60"/>
    </row>
    <row r="53" spans="1:22" s="28" customFormat="1" ht="12" x14ac:dyDescent="0.2">
      <c r="A53" s="68"/>
      <c r="B53" s="69" t="s">
        <v>65</v>
      </c>
      <c r="C53" s="70" t="s">
        <v>66</v>
      </c>
      <c r="D53" s="71"/>
      <c r="E53" s="72"/>
      <c r="F53" s="71"/>
      <c r="G53" s="71">
        <v>16</v>
      </c>
      <c r="H53" s="71"/>
      <c r="I53" s="71"/>
      <c r="J53" s="71">
        <v>184</v>
      </c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60"/>
    </row>
    <row r="54" spans="1:22" s="28" customFormat="1" ht="48" x14ac:dyDescent="0.2">
      <c r="A54" s="63">
        <v>12</v>
      </c>
      <c r="B54" s="64" t="s">
        <v>125</v>
      </c>
      <c r="C54" s="65">
        <v>1</v>
      </c>
      <c r="D54" s="66">
        <v>395</v>
      </c>
      <c r="E54" s="67" t="s">
        <v>126</v>
      </c>
      <c r="F54" s="66"/>
      <c r="G54" s="66">
        <v>395</v>
      </c>
      <c r="H54" s="66" t="s">
        <v>126</v>
      </c>
      <c r="I54" s="66"/>
      <c r="J54" s="66">
        <v>1525</v>
      </c>
      <c r="K54" s="67" t="s">
        <v>127</v>
      </c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 spans="1:22" s="28" customFormat="1" ht="48" x14ac:dyDescent="0.2">
      <c r="A55" s="63">
        <v>13</v>
      </c>
      <c r="B55" s="64" t="s">
        <v>128</v>
      </c>
      <c r="C55" s="65" t="s">
        <v>119</v>
      </c>
      <c r="D55" s="66">
        <v>100.07</v>
      </c>
      <c r="E55" s="67" t="s">
        <v>129</v>
      </c>
      <c r="F55" s="66"/>
      <c r="G55" s="66">
        <v>6</v>
      </c>
      <c r="H55" s="66" t="s">
        <v>130</v>
      </c>
      <c r="I55" s="66"/>
      <c r="J55" s="66">
        <v>69</v>
      </c>
      <c r="K55" s="67" t="s">
        <v>131</v>
      </c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 spans="1:22" s="28" customFormat="1" ht="24" x14ac:dyDescent="0.2">
      <c r="A56" s="68"/>
      <c r="B56" s="69" t="s">
        <v>132</v>
      </c>
      <c r="C56" s="70" t="s">
        <v>86</v>
      </c>
      <c r="D56" s="71"/>
      <c r="E56" s="72"/>
      <c r="F56" s="71"/>
      <c r="G56" s="71">
        <v>5</v>
      </c>
      <c r="H56" s="71"/>
      <c r="I56" s="71"/>
      <c r="J56" s="71">
        <v>62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60"/>
    </row>
    <row r="57" spans="1:22" s="28" customFormat="1" ht="24" x14ac:dyDescent="0.2">
      <c r="A57" s="68"/>
      <c r="B57" s="69" t="s">
        <v>133</v>
      </c>
      <c r="C57" s="70" t="s">
        <v>88</v>
      </c>
      <c r="D57" s="71"/>
      <c r="E57" s="72"/>
      <c r="F57" s="71"/>
      <c r="G57" s="71">
        <v>3</v>
      </c>
      <c r="H57" s="71"/>
      <c r="I57" s="71"/>
      <c r="J57" s="71">
        <v>30</v>
      </c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60"/>
    </row>
    <row r="58" spans="1:22" s="28" customFormat="1" ht="12" x14ac:dyDescent="0.2">
      <c r="A58" s="68"/>
      <c r="B58" s="69" t="s">
        <v>65</v>
      </c>
      <c r="C58" s="70" t="s">
        <v>66</v>
      </c>
      <c r="D58" s="71"/>
      <c r="E58" s="72"/>
      <c r="F58" s="71"/>
      <c r="G58" s="71">
        <v>15</v>
      </c>
      <c r="H58" s="71"/>
      <c r="I58" s="71"/>
      <c r="J58" s="71">
        <v>170</v>
      </c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60"/>
    </row>
    <row r="59" spans="1:22" s="28" customFormat="1" ht="36" x14ac:dyDescent="0.2">
      <c r="A59" s="63">
        <v>14</v>
      </c>
      <c r="B59" s="64" t="s">
        <v>134</v>
      </c>
      <c r="C59" s="65" t="s">
        <v>135</v>
      </c>
      <c r="D59" s="66">
        <v>8.91</v>
      </c>
      <c r="E59" s="67" t="s">
        <v>136</v>
      </c>
      <c r="F59" s="66"/>
      <c r="G59" s="66">
        <v>61</v>
      </c>
      <c r="H59" s="66" t="s">
        <v>137</v>
      </c>
      <c r="I59" s="66"/>
      <c r="J59" s="66">
        <v>197</v>
      </c>
      <c r="K59" s="67" t="s">
        <v>138</v>
      </c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 spans="1:22" s="28" customFormat="1" ht="72" x14ac:dyDescent="0.2">
      <c r="A60" s="63">
        <v>15</v>
      </c>
      <c r="B60" s="64" t="s">
        <v>139</v>
      </c>
      <c r="C60" s="65" t="s">
        <v>140</v>
      </c>
      <c r="D60" s="66">
        <v>1303.1600000000001</v>
      </c>
      <c r="E60" s="67" t="s">
        <v>141</v>
      </c>
      <c r="F60" s="66" t="s">
        <v>142</v>
      </c>
      <c r="G60" s="66">
        <v>7</v>
      </c>
      <c r="H60" s="66" t="s">
        <v>143</v>
      </c>
      <c r="I60" s="66"/>
      <c r="J60" s="66">
        <v>64</v>
      </c>
      <c r="K60" s="67" t="s">
        <v>144</v>
      </c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 spans="1:22" s="28" customFormat="1" ht="24" x14ac:dyDescent="0.2">
      <c r="A61" s="68"/>
      <c r="B61" s="69" t="s">
        <v>145</v>
      </c>
      <c r="C61" s="70" t="s">
        <v>111</v>
      </c>
      <c r="D61" s="71"/>
      <c r="E61" s="72"/>
      <c r="F61" s="71"/>
      <c r="G61" s="71">
        <v>5</v>
      </c>
      <c r="H61" s="71"/>
      <c r="I61" s="71"/>
      <c r="J61" s="71">
        <v>50</v>
      </c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60"/>
    </row>
    <row r="62" spans="1:22" s="28" customFormat="1" ht="24" x14ac:dyDescent="0.2">
      <c r="A62" s="68"/>
      <c r="B62" s="69" t="s">
        <v>146</v>
      </c>
      <c r="C62" s="70" t="s">
        <v>113</v>
      </c>
      <c r="D62" s="71"/>
      <c r="E62" s="72"/>
      <c r="F62" s="71"/>
      <c r="G62" s="71">
        <v>2</v>
      </c>
      <c r="H62" s="71"/>
      <c r="I62" s="71"/>
      <c r="J62" s="71">
        <v>23</v>
      </c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60"/>
    </row>
    <row r="63" spans="1:22" s="28" customFormat="1" ht="12" x14ac:dyDescent="0.2">
      <c r="A63" s="73"/>
      <c r="B63" s="74" t="s">
        <v>65</v>
      </c>
      <c r="C63" s="75" t="s">
        <v>66</v>
      </c>
      <c r="D63" s="76"/>
      <c r="E63" s="77"/>
      <c r="F63" s="76"/>
      <c r="G63" s="76">
        <v>15</v>
      </c>
      <c r="H63" s="76"/>
      <c r="I63" s="76"/>
      <c r="J63" s="76">
        <v>145</v>
      </c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60"/>
    </row>
    <row r="64" spans="1:22" s="28" customFormat="1" ht="21" customHeight="1" x14ac:dyDescent="0.2">
      <c r="A64" s="123" t="s">
        <v>147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</row>
    <row r="65" spans="1:22" s="28" customFormat="1" ht="132" x14ac:dyDescent="0.2">
      <c r="A65" s="63">
        <v>16</v>
      </c>
      <c r="B65" s="64" t="s">
        <v>148</v>
      </c>
      <c r="C65" s="65" t="s">
        <v>149</v>
      </c>
      <c r="D65" s="66">
        <v>1815.89</v>
      </c>
      <c r="E65" s="67">
        <v>1426.16</v>
      </c>
      <c r="F65" s="66" t="s">
        <v>150</v>
      </c>
      <c r="G65" s="66">
        <v>111</v>
      </c>
      <c r="H65" s="66">
        <v>87</v>
      </c>
      <c r="I65" s="66" t="s">
        <v>151</v>
      </c>
      <c r="J65" s="66">
        <v>1319</v>
      </c>
      <c r="K65" s="67">
        <v>1182</v>
      </c>
      <c r="L65" s="67"/>
      <c r="M65" s="67"/>
      <c r="N65" s="67"/>
      <c r="O65" s="67"/>
      <c r="P65" s="67"/>
      <c r="Q65" s="67"/>
      <c r="R65" s="67"/>
      <c r="S65" s="67"/>
      <c r="T65" s="67"/>
      <c r="U65" s="67" t="s">
        <v>152</v>
      </c>
    </row>
    <row r="66" spans="1:22" s="28" customFormat="1" ht="24" x14ac:dyDescent="0.2">
      <c r="A66" s="68"/>
      <c r="B66" s="69" t="s">
        <v>153</v>
      </c>
      <c r="C66" s="70" t="s">
        <v>86</v>
      </c>
      <c r="D66" s="71"/>
      <c r="E66" s="72"/>
      <c r="F66" s="71"/>
      <c r="G66" s="71">
        <v>93</v>
      </c>
      <c r="H66" s="71"/>
      <c r="I66" s="71"/>
      <c r="J66" s="71">
        <v>1070</v>
      </c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60"/>
    </row>
    <row r="67" spans="1:22" s="28" customFormat="1" ht="24" x14ac:dyDescent="0.2">
      <c r="A67" s="68"/>
      <c r="B67" s="69" t="s">
        <v>154</v>
      </c>
      <c r="C67" s="70" t="s">
        <v>88</v>
      </c>
      <c r="D67" s="71"/>
      <c r="E67" s="72"/>
      <c r="F67" s="71"/>
      <c r="G67" s="71">
        <v>48</v>
      </c>
      <c r="H67" s="71"/>
      <c r="I67" s="71"/>
      <c r="J67" s="71">
        <v>511</v>
      </c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60"/>
    </row>
    <row r="68" spans="1:22" s="28" customFormat="1" ht="12" x14ac:dyDescent="0.2">
      <c r="A68" s="68"/>
      <c r="B68" s="69" t="s">
        <v>65</v>
      </c>
      <c r="C68" s="70" t="s">
        <v>66</v>
      </c>
      <c r="D68" s="71"/>
      <c r="E68" s="72"/>
      <c r="F68" s="71"/>
      <c r="G68" s="71">
        <v>252</v>
      </c>
      <c r="H68" s="71"/>
      <c r="I68" s="71"/>
      <c r="J68" s="71">
        <v>2900</v>
      </c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60"/>
    </row>
    <row r="69" spans="1:22" s="28" customFormat="1" ht="84" x14ac:dyDescent="0.2">
      <c r="A69" s="63">
        <v>17</v>
      </c>
      <c r="B69" s="64" t="s">
        <v>155</v>
      </c>
      <c r="C69" s="65" t="s">
        <v>156</v>
      </c>
      <c r="D69" s="66">
        <v>13390.37</v>
      </c>
      <c r="E69" s="67" t="s">
        <v>157</v>
      </c>
      <c r="F69" s="66" t="s">
        <v>158</v>
      </c>
      <c r="G69" s="66">
        <v>275</v>
      </c>
      <c r="H69" s="66" t="s">
        <v>159</v>
      </c>
      <c r="I69" s="66">
        <v>10</v>
      </c>
      <c r="J69" s="66">
        <v>1564</v>
      </c>
      <c r="K69" s="67" t="s">
        <v>160</v>
      </c>
      <c r="L69" s="67"/>
      <c r="M69" s="67"/>
      <c r="N69" s="67"/>
      <c r="O69" s="67"/>
      <c r="P69" s="67"/>
      <c r="Q69" s="67"/>
      <c r="R69" s="67"/>
      <c r="S69" s="67"/>
      <c r="T69" s="67"/>
      <c r="U69" s="67" t="s">
        <v>161</v>
      </c>
    </row>
    <row r="70" spans="1:22" s="28" customFormat="1" ht="24" x14ac:dyDescent="0.2">
      <c r="A70" s="68"/>
      <c r="B70" s="69" t="s">
        <v>162</v>
      </c>
      <c r="C70" s="70" t="s">
        <v>86</v>
      </c>
      <c r="D70" s="71"/>
      <c r="E70" s="72"/>
      <c r="F70" s="71"/>
      <c r="G70" s="71">
        <v>46</v>
      </c>
      <c r="H70" s="71"/>
      <c r="I70" s="71"/>
      <c r="J70" s="71">
        <v>517</v>
      </c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60"/>
    </row>
    <row r="71" spans="1:22" s="28" customFormat="1" ht="24" x14ac:dyDescent="0.2">
      <c r="A71" s="68"/>
      <c r="B71" s="69" t="s">
        <v>163</v>
      </c>
      <c r="C71" s="70" t="s">
        <v>88</v>
      </c>
      <c r="D71" s="71"/>
      <c r="E71" s="72"/>
      <c r="F71" s="71"/>
      <c r="G71" s="71">
        <v>23</v>
      </c>
      <c r="H71" s="71"/>
      <c r="I71" s="71"/>
      <c r="J71" s="71">
        <v>247</v>
      </c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60"/>
    </row>
    <row r="72" spans="1:22" s="28" customFormat="1" ht="12" x14ac:dyDescent="0.2">
      <c r="A72" s="68"/>
      <c r="B72" s="69" t="s">
        <v>65</v>
      </c>
      <c r="C72" s="70" t="s">
        <v>66</v>
      </c>
      <c r="D72" s="71"/>
      <c r="E72" s="72"/>
      <c r="F72" s="71"/>
      <c r="G72" s="71">
        <v>353</v>
      </c>
      <c r="H72" s="71"/>
      <c r="I72" s="71"/>
      <c r="J72" s="71">
        <v>2416</v>
      </c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60"/>
    </row>
    <row r="73" spans="1:22" s="28" customFormat="1" ht="72" x14ac:dyDescent="0.2">
      <c r="A73" s="63">
        <v>18</v>
      </c>
      <c r="B73" s="64" t="s">
        <v>164</v>
      </c>
      <c r="C73" s="65">
        <v>2.0499999999999998</v>
      </c>
      <c r="D73" s="66">
        <v>1300</v>
      </c>
      <c r="E73" s="67" t="s">
        <v>165</v>
      </c>
      <c r="F73" s="66"/>
      <c r="G73" s="66">
        <v>2665</v>
      </c>
      <c r="H73" s="66" t="s">
        <v>166</v>
      </c>
      <c r="I73" s="66"/>
      <c r="J73" s="66">
        <v>6626</v>
      </c>
      <c r="K73" s="67" t="s">
        <v>167</v>
      </c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 spans="1:22" s="28" customFormat="1" ht="84" x14ac:dyDescent="0.2">
      <c r="A74" s="63">
        <v>19</v>
      </c>
      <c r="B74" s="64" t="s">
        <v>168</v>
      </c>
      <c r="C74" s="65" t="s">
        <v>169</v>
      </c>
      <c r="D74" s="66">
        <v>11493.91</v>
      </c>
      <c r="E74" s="67" t="s">
        <v>170</v>
      </c>
      <c r="F74" s="66" t="s">
        <v>171</v>
      </c>
      <c r="G74" s="66">
        <v>239</v>
      </c>
      <c r="H74" s="66" t="s">
        <v>172</v>
      </c>
      <c r="I74" s="66">
        <v>10</v>
      </c>
      <c r="J74" s="66">
        <v>1373</v>
      </c>
      <c r="K74" s="67" t="s">
        <v>173</v>
      </c>
      <c r="L74" s="67"/>
      <c r="M74" s="67"/>
      <c r="N74" s="67"/>
      <c r="O74" s="67"/>
      <c r="P74" s="67"/>
      <c r="Q74" s="67"/>
      <c r="R74" s="67"/>
      <c r="S74" s="67"/>
      <c r="T74" s="67"/>
      <c r="U74" s="67" t="s">
        <v>161</v>
      </c>
    </row>
    <row r="75" spans="1:22" s="28" customFormat="1" ht="24" x14ac:dyDescent="0.2">
      <c r="A75" s="68"/>
      <c r="B75" s="69" t="s">
        <v>174</v>
      </c>
      <c r="C75" s="70" t="s">
        <v>86</v>
      </c>
      <c r="D75" s="71"/>
      <c r="E75" s="72"/>
      <c r="F75" s="71"/>
      <c r="G75" s="71">
        <v>41</v>
      </c>
      <c r="H75" s="71"/>
      <c r="I75" s="71"/>
      <c r="J75" s="71">
        <v>473</v>
      </c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60"/>
    </row>
    <row r="76" spans="1:22" s="28" customFormat="1" ht="24" x14ac:dyDescent="0.2">
      <c r="A76" s="68"/>
      <c r="B76" s="69" t="s">
        <v>175</v>
      </c>
      <c r="C76" s="70" t="s">
        <v>88</v>
      </c>
      <c r="D76" s="71"/>
      <c r="E76" s="72"/>
      <c r="F76" s="71"/>
      <c r="G76" s="71">
        <v>21</v>
      </c>
      <c r="H76" s="71"/>
      <c r="I76" s="71"/>
      <c r="J76" s="71">
        <v>226</v>
      </c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60"/>
    </row>
    <row r="77" spans="1:22" s="28" customFormat="1" ht="12" x14ac:dyDescent="0.2">
      <c r="A77" s="68"/>
      <c r="B77" s="69" t="s">
        <v>65</v>
      </c>
      <c r="C77" s="70" t="s">
        <v>66</v>
      </c>
      <c r="D77" s="71"/>
      <c r="E77" s="72"/>
      <c r="F77" s="71"/>
      <c r="G77" s="71">
        <v>309</v>
      </c>
      <c r="H77" s="71"/>
      <c r="I77" s="71"/>
      <c r="J77" s="71">
        <v>2154</v>
      </c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60"/>
    </row>
    <row r="78" spans="1:22" s="28" customFormat="1" ht="72" x14ac:dyDescent="0.2">
      <c r="A78" s="63">
        <v>20</v>
      </c>
      <c r="B78" s="64" t="s">
        <v>176</v>
      </c>
      <c r="C78" s="65">
        <v>2.081</v>
      </c>
      <c r="D78" s="66">
        <v>1229.92</v>
      </c>
      <c r="E78" s="67" t="s">
        <v>177</v>
      </c>
      <c r="F78" s="66"/>
      <c r="G78" s="66">
        <v>2559</v>
      </c>
      <c r="H78" s="66" t="s">
        <v>178</v>
      </c>
      <c r="I78" s="66"/>
      <c r="J78" s="66">
        <v>5869</v>
      </c>
      <c r="K78" s="67" t="s">
        <v>179</v>
      </c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 spans="1:22" s="28" customFormat="1" ht="84" x14ac:dyDescent="0.2">
      <c r="A79" s="63">
        <v>21</v>
      </c>
      <c r="B79" s="64" t="s">
        <v>180</v>
      </c>
      <c r="C79" s="65" t="s">
        <v>181</v>
      </c>
      <c r="D79" s="66">
        <v>15370.65</v>
      </c>
      <c r="E79" s="67" t="s">
        <v>182</v>
      </c>
      <c r="F79" s="66" t="s">
        <v>183</v>
      </c>
      <c r="G79" s="66">
        <v>304</v>
      </c>
      <c r="H79" s="66" t="s">
        <v>184</v>
      </c>
      <c r="I79" s="66" t="s">
        <v>185</v>
      </c>
      <c r="J79" s="66">
        <v>1736</v>
      </c>
      <c r="K79" s="67" t="s">
        <v>186</v>
      </c>
      <c r="L79" s="67"/>
      <c r="M79" s="67"/>
      <c r="N79" s="67"/>
      <c r="O79" s="67"/>
      <c r="P79" s="67"/>
      <c r="Q79" s="67"/>
      <c r="R79" s="67"/>
      <c r="S79" s="67"/>
      <c r="T79" s="67"/>
      <c r="U79" s="67" t="s">
        <v>187</v>
      </c>
    </row>
    <row r="80" spans="1:22" s="28" customFormat="1" ht="24" x14ac:dyDescent="0.2">
      <c r="A80" s="68"/>
      <c r="B80" s="69" t="s">
        <v>188</v>
      </c>
      <c r="C80" s="70" t="s">
        <v>86</v>
      </c>
      <c r="D80" s="71"/>
      <c r="E80" s="72"/>
      <c r="F80" s="71"/>
      <c r="G80" s="71">
        <v>51</v>
      </c>
      <c r="H80" s="71"/>
      <c r="I80" s="71"/>
      <c r="J80" s="71">
        <v>584</v>
      </c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60"/>
    </row>
    <row r="81" spans="1:22" s="28" customFormat="1" ht="24" x14ac:dyDescent="0.2">
      <c r="A81" s="68"/>
      <c r="B81" s="69" t="s">
        <v>189</v>
      </c>
      <c r="C81" s="70" t="s">
        <v>88</v>
      </c>
      <c r="D81" s="71"/>
      <c r="E81" s="72"/>
      <c r="F81" s="71"/>
      <c r="G81" s="71">
        <v>26</v>
      </c>
      <c r="H81" s="71"/>
      <c r="I81" s="71"/>
      <c r="J81" s="71">
        <v>279</v>
      </c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60"/>
    </row>
    <row r="82" spans="1:22" s="28" customFormat="1" ht="12" x14ac:dyDescent="0.2">
      <c r="A82" s="68"/>
      <c r="B82" s="69" t="s">
        <v>65</v>
      </c>
      <c r="C82" s="70" t="s">
        <v>66</v>
      </c>
      <c r="D82" s="71"/>
      <c r="E82" s="72"/>
      <c r="F82" s="71"/>
      <c r="G82" s="71">
        <v>390</v>
      </c>
      <c r="H82" s="71"/>
      <c r="I82" s="71"/>
      <c r="J82" s="71">
        <v>2698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60"/>
    </row>
    <row r="83" spans="1:22" s="28" customFormat="1" ht="84" x14ac:dyDescent="0.2">
      <c r="A83" s="63">
        <v>22</v>
      </c>
      <c r="B83" s="64" t="s">
        <v>190</v>
      </c>
      <c r="C83" s="65">
        <v>1.98</v>
      </c>
      <c r="D83" s="66">
        <v>1316.31</v>
      </c>
      <c r="E83" s="67" t="s">
        <v>191</v>
      </c>
      <c r="F83" s="66"/>
      <c r="G83" s="66">
        <v>2606</v>
      </c>
      <c r="H83" s="66" t="s">
        <v>192</v>
      </c>
      <c r="I83" s="66"/>
      <c r="J83" s="66">
        <v>5881</v>
      </c>
      <c r="K83" s="67" t="s">
        <v>193</v>
      </c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 spans="1:22" s="28" customFormat="1" ht="48" x14ac:dyDescent="0.2">
      <c r="A84" s="63">
        <v>23</v>
      </c>
      <c r="B84" s="64" t="s">
        <v>194</v>
      </c>
      <c r="C84" s="65" t="s">
        <v>195</v>
      </c>
      <c r="D84" s="66">
        <v>4287.83</v>
      </c>
      <c r="E84" s="67" t="s">
        <v>196</v>
      </c>
      <c r="F84" s="66" t="s">
        <v>197</v>
      </c>
      <c r="G84" s="66">
        <v>141</v>
      </c>
      <c r="H84" s="66" t="s">
        <v>198</v>
      </c>
      <c r="I84" s="66">
        <v>1</v>
      </c>
      <c r="J84" s="66">
        <v>636</v>
      </c>
      <c r="K84" s="67" t="s">
        <v>199</v>
      </c>
      <c r="L84" s="67"/>
      <c r="M84" s="67"/>
      <c r="N84" s="67"/>
      <c r="O84" s="67"/>
      <c r="P84" s="67"/>
      <c r="Q84" s="67"/>
      <c r="R84" s="67"/>
      <c r="S84" s="67"/>
      <c r="T84" s="67"/>
      <c r="U84" s="67">
        <v>3</v>
      </c>
    </row>
    <row r="85" spans="1:22" s="28" customFormat="1" ht="24" x14ac:dyDescent="0.2">
      <c r="A85" s="68"/>
      <c r="B85" s="69" t="s">
        <v>200</v>
      </c>
      <c r="C85" s="70" t="s">
        <v>86</v>
      </c>
      <c r="D85" s="71"/>
      <c r="E85" s="72"/>
      <c r="F85" s="71"/>
      <c r="G85" s="71">
        <v>10</v>
      </c>
      <c r="H85" s="71"/>
      <c r="I85" s="71"/>
      <c r="J85" s="71">
        <v>105</v>
      </c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60"/>
    </row>
    <row r="86" spans="1:22" s="28" customFormat="1" ht="24" x14ac:dyDescent="0.2">
      <c r="A86" s="68"/>
      <c r="B86" s="69" t="s">
        <v>201</v>
      </c>
      <c r="C86" s="70" t="s">
        <v>88</v>
      </c>
      <c r="D86" s="71"/>
      <c r="E86" s="72"/>
      <c r="F86" s="71"/>
      <c r="G86" s="71">
        <v>5</v>
      </c>
      <c r="H86" s="71"/>
      <c r="I86" s="71"/>
      <c r="J86" s="71">
        <v>50</v>
      </c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60"/>
    </row>
    <row r="87" spans="1:22" s="28" customFormat="1" ht="12" x14ac:dyDescent="0.2">
      <c r="A87" s="68"/>
      <c r="B87" s="69" t="s">
        <v>65</v>
      </c>
      <c r="C87" s="70" t="s">
        <v>66</v>
      </c>
      <c r="D87" s="71"/>
      <c r="E87" s="72"/>
      <c r="F87" s="71"/>
      <c r="G87" s="71">
        <v>157</v>
      </c>
      <c r="H87" s="71"/>
      <c r="I87" s="71"/>
      <c r="J87" s="71">
        <v>807</v>
      </c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60"/>
    </row>
    <row r="88" spans="1:22" s="28" customFormat="1" ht="36" x14ac:dyDescent="0.2">
      <c r="A88" s="63">
        <v>24</v>
      </c>
      <c r="B88" s="64" t="s">
        <v>202</v>
      </c>
      <c r="C88" s="65" t="s">
        <v>203</v>
      </c>
      <c r="D88" s="66">
        <v>320</v>
      </c>
      <c r="E88" s="67" t="s">
        <v>204</v>
      </c>
      <c r="F88" s="66"/>
      <c r="G88" s="66">
        <v>1183</v>
      </c>
      <c r="H88" s="66" t="s">
        <v>205</v>
      </c>
      <c r="I88" s="66"/>
      <c r="J88" s="66">
        <v>1072</v>
      </c>
      <c r="K88" s="67" t="s">
        <v>206</v>
      </c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1:22" s="28" customFormat="1" ht="84" x14ac:dyDescent="0.2">
      <c r="A89" s="63">
        <v>25</v>
      </c>
      <c r="B89" s="64" t="s">
        <v>104</v>
      </c>
      <c r="C89" s="65" t="s">
        <v>207</v>
      </c>
      <c r="D89" s="66">
        <v>2459.6799999999998</v>
      </c>
      <c r="E89" s="67" t="s">
        <v>106</v>
      </c>
      <c r="F89" s="66" t="s">
        <v>107</v>
      </c>
      <c r="G89" s="66">
        <v>183</v>
      </c>
      <c r="H89" s="66" t="s">
        <v>208</v>
      </c>
      <c r="I89" s="66">
        <v>4</v>
      </c>
      <c r="J89" s="66">
        <v>2028</v>
      </c>
      <c r="K89" s="67" t="s">
        <v>209</v>
      </c>
      <c r="L89" s="67"/>
      <c r="M89" s="67"/>
      <c r="N89" s="67"/>
      <c r="O89" s="67"/>
      <c r="P89" s="67"/>
      <c r="Q89" s="67"/>
      <c r="R89" s="67"/>
      <c r="S89" s="67"/>
      <c r="T89" s="67"/>
      <c r="U89" s="67" t="s">
        <v>210</v>
      </c>
    </row>
    <row r="90" spans="1:22" s="28" customFormat="1" ht="24" x14ac:dyDescent="0.2">
      <c r="A90" s="68"/>
      <c r="B90" s="69" t="s">
        <v>211</v>
      </c>
      <c r="C90" s="70" t="s">
        <v>111</v>
      </c>
      <c r="D90" s="71"/>
      <c r="E90" s="72"/>
      <c r="F90" s="71"/>
      <c r="G90" s="71">
        <v>158</v>
      </c>
      <c r="H90" s="71"/>
      <c r="I90" s="71"/>
      <c r="J90" s="71">
        <v>1795</v>
      </c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60"/>
    </row>
    <row r="91" spans="1:22" s="28" customFormat="1" ht="24" x14ac:dyDescent="0.2">
      <c r="A91" s="68"/>
      <c r="B91" s="69" t="s">
        <v>212</v>
      </c>
      <c r="C91" s="70" t="s">
        <v>113</v>
      </c>
      <c r="D91" s="71"/>
      <c r="E91" s="72"/>
      <c r="F91" s="71"/>
      <c r="G91" s="71">
        <v>78</v>
      </c>
      <c r="H91" s="71"/>
      <c r="I91" s="71"/>
      <c r="J91" s="71">
        <v>830</v>
      </c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60"/>
    </row>
    <row r="92" spans="1:22" s="28" customFormat="1" ht="12" x14ac:dyDescent="0.2">
      <c r="A92" s="68"/>
      <c r="B92" s="69" t="s">
        <v>65</v>
      </c>
      <c r="C92" s="70" t="s">
        <v>66</v>
      </c>
      <c r="D92" s="71"/>
      <c r="E92" s="72"/>
      <c r="F92" s="71"/>
      <c r="G92" s="71">
        <v>442</v>
      </c>
      <c r="H92" s="71"/>
      <c r="I92" s="71"/>
      <c r="J92" s="71">
        <v>4952</v>
      </c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60"/>
    </row>
    <row r="93" spans="1:22" s="28" customFormat="1" ht="60" x14ac:dyDescent="0.2">
      <c r="A93" s="63">
        <v>26</v>
      </c>
      <c r="B93" s="64" t="s">
        <v>114</v>
      </c>
      <c r="C93" s="65">
        <v>7.8120000000000003</v>
      </c>
      <c r="D93" s="66">
        <v>69.12</v>
      </c>
      <c r="E93" s="67" t="s">
        <v>115</v>
      </c>
      <c r="F93" s="66"/>
      <c r="G93" s="66">
        <v>540</v>
      </c>
      <c r="H93" s="66" t="s">
        <v>213</v>
      </c>
      <c r="I93" s="66"/>
      <c r="J93" s="66">
        <v>1115</v>
      </c>
      <c r="K93" s="67" t="s">
        <v>214</v>
      </c>
      <c r="L93" s="67"/>
      <c r="M93" s="67"/>
      <c r="N93" s="67"/>
      <c r="O93" s="67"/>
      <c r="P93" s="67"/>
      <c r="Q93" s="67"/>
      <c r="R93" s="67"/>
      <c r="S93" s="67"/>
      <c r="T93" s="67"/>
      <c r="U93" s="67"/>
    </row>
    <row r="94" spans="1:22" s="28" customFormat="1" ht="36" x14ac:dyDescent="0.2">
      <c r="A94" s="63">
        <v>27</v>
      </c>
      <c r="B94" s="64" t="s">
        <v>118</v>
      </c>
      <c r="C94" s="65" t="s">
        <v>215</v>
      </c>
      <c r="D94" s="66">
        <v>91.43</v>
      </c>
      <c r="E94" s="67" t="s">
        <v>120</v>
      </c>
      <c r="F94" s="66">
        <v>4.13</v>
      </c>
      <c r="G94" s="66">
        <v>14</v>
      </c>
      <c r="H94" s="66" t="s">
        <v>216</v>
      </c>
      <c r="I94" s="66">
        <v>1</v>
      </c>
      <c r="J94" s="66">
        <v>172</v>
      </c>
      <c r="K94" s="67" t="s">
        <v>217</v>
      </c>
      <c r="L94" s="67"/>
      <c r="M94" s="67"/>
      <c r="N94" s="67"/>
      <c r="O94" s="67"/>
      <c r="P94" s="67"/>
      <c r="Q94" s="67"/>
      <c r="R94" s="67"/>
      <c r="S94" s="67"/>
      <c r="T94" s="67"/>
      <c r="U94" s="67">
        <v>4</v>
      </c>
    </row>
    <row r="95" spans="1:22" s="28" customFormat="1" ht="24" x14ac:dyDescent="0.2">
      <c r="A95" s="68"/>
      <c r="B95" s="69" t="s">
        <v>218</v>
      </c>
      <c r="C95" s="70" t="s">
        <v>86</v>
      </c>
      <c r="D95" s="71"/>
      <c r="E95" s="72"/>
      <c r="F95" s="71"/>
      <c r="G95" s="71">
        <v>15</v>
      </c>
      <c r="H95" s="71"/>
      <c r="I95" s="71"/>
      <c r="J95" s="71">
        <v>168</v>
      </c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60"/>
    </row>
    <row r="96" spans="1:22" s="28" customFormat="1" ht="24" x14ac:dyDescent="0.2">
      <c r="A96" s="68"/>
      <c r="B96" s="69" t="s">
        <v>219</v>
      </c>
      <c r="C96" s="70" t="s">
        <v>88</v>
      </c>
      <c r="D96" s="71"/>
      <c r="E96" s="72"/>
      <c r="F96" s="71"/>
      <c r="G96" s="71">
        <v>8</v>
      </c>
      <c r="H96" s="71"/>
      <c r="I96" s="71"/>
      <c r="J96" s="71">
        <v>80</v>
      </c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60"/>
    </row>
    <row r="97" spans="1:22" s="28" customFormat="1" ht="12" x14ac:dyDescent="0.2">
      <c r="A97" s="68"/>
      <c r="B97" s="69" t="s">
        <v>65</v>
      </c>
      <c r="C97" s="70" t="s">
        <v>66</v>
      </c>
      <c r="D97" s="71"/>
      <c r="E97" s="72"/>
      <c r="F97" s="71"/>
      <c r="G97" s="71">
        <v>39</v>
      </c>
      <c r="H97" s="71"/>
      <c r="I97" s="71"/>
      <c r="J97" s="71">
        <v>445</v>
      </c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60"/>
    </row>
    <row r="98" spans="1:22" s="28" customFormat="1" ht="36" x14ac:dyDescent="0.2">
      <c r="A98" s="78">
        <v>28</v>
      </c>
      <c r="B98" s="79" t="s">
        <v>220</v>
      </c>
      <c r="C98" s="80">
        <v>3</v>
      </c>
      <c r="D98" s="81">
        <v>395</v>
      </c>
      <c r="E98" s="82" t="s">
        <v>126</v>
      </c>
      <c r="F98" s="81"/>
      <c r="G98" s="81">
        <v>1185</v>
      </c>
      <c r="H98" s="81" t="s">
        <v>221</v>
      </c>
      <c r="I98" s="81"/>
      <c r="J98" s="81">
        <v>4576</v>
      </c>
      <c r="K98" s="82" t="s">
        <v>222</v>
      </c>
      <c r="L98" s="82"/>
      <c r="M98" s="82"/>
      <c r="N98" s="82"/>
      <c r="O98" s="82"/>
      <c r="P98" s="82"/>
      <c r="Q98" s="82"/>
      <c r="R98" s="82"/>
      <c r="S98" s="82"/>
      <c r="T98" s="82"/>
      <c r="U98" s="82"/>
    </row>
    <row r="99" spans="1:22" s="28" customFormat="1" ht="36" x14ac:dyDescent="0.2">
      <c r="A99" s="125" t="s">
        <v>223</v>
      </c>
      <c r="B99" s="126"/>
      <c r="C99" s="126"/>
      <c r="D99" s="126"/>
      <c r="E99" s="126"/>
      <c r="F99" s="126"/>
      <c r="G99" s="83">
        <v>19386</v>
      </c>
      <c r="H99" s="83" t="s">
        <v>224</v>
      </c>
      <c r="I99" s="83" t="s">
        <v>225</v>
      </c>
      <c r="J99" s="83">
        <v>69610</v>
      </c>
      <c r="K99" s="83" t="s">
        <v>226</v>
      </c>
      <c r="L99" s="83"/>
      <c r="M99" s="83"/>
      <c r="N99" s="83"/>
      <c r="O99" s="83"/>
      <c r="P99" s="83"/>
      <c r="Q99" s="83"/>
      <c r="R99" s="83"/>
      <c r="S99" s="83"/>
      <c r="T99" s="83"/>
      <c r="U99" s="83" t="s">
        <v>227</v>
      </c>
    </row>
    <row r="100" spans="1:22" s="28" customFormat="1" x14ac:dyDescent="0.2">
      <c r="A100" s="125" t="s">
        <v>228</v>
      </c>
      <c r="B100" s="126"/>
      <c r="C100" s="126"/>
      <c r="D100" s="126"/>
      <c r="E100" s="126"/>
      <c r="F100" s="126"/>
      <c r="G100" s="83">
        <v>19516</v>
      </c>
      <c r="H100" s="83"/>
      <c r="I100" s="83"/>
      <c r="J100" s="83">
        <v>71156</v>
      </c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</row>
    <row r="101" spans="1:22" s="28" customFormat="1" x14ac:dyDescent="0.2">
      <c r="A101" s="125" t="s">
        <v>229</v>
      </c>
      <c r="B101" s="126"/>
      <c r="C101" s="126"/>
      <c r="D101" s="126"/>
      <c r="E101" s="126"/>
      <c r="F101" s="126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</row>
    <row r="102" spans="1:22" s="28" customFormat="1" ht="51.95" customHeight="1" x14ac:dyDescent="0.2">
      <c r="A102" s="125" t="s">
        <v>230</v>
      </c>
      <c r="B102" s="126"/>
      <c r="C102" s="126"/>
      <c r="D102" s="126"/>
      <c r="E102" s="126"/>
      <c r="F102" s="126"/>
      <c r="G102" s="83">
        <v>130</v>
      </c>
      <c r="H102" s="83">
        <v>104</v>
      </c>
      <c r="I102" s="83" t="s">
        <v>231</v>
      </c>
      <c r="J102" s="83">
        <v>1546</v>
      </c>
      <c r="K102" s="83">
        <v>1407</v>
      </c>
      <c r="L102" s="83"/>
      <c r="M102" s="83"/>
      <c r="N102" s="83"/>
      <c r="O102" s="83"/>
      <c r="P102" s="83"/>
      <c r="Q102" s="83"/>
      <c r="R102" s="83"/>
      <c r="S102" s="83"/>
      <c r="T102" s="83"/>
      <c r="U102" s="83" t="s">
        <v>232</v>
      </c>
    </row>
    <row r="103" spans="1:22" s="28" customFormat="1" x14ac:dyDescent="0.2">
      <c r="A103" s="125" t="s">
        <v>233</v>
      </c>
      <c r="B103" s="126"/>
      <c r="C103" s="126"/>
      <c r="D103" s="126"/>
      <c r="E103" s="126"/>
      <c r="F103" s="126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</row>
    <row r="104" spans="1:22" s="28" customFormat="1" x14ac:dyDescent="0.2">
      <c r="A104" s="125" t="s">
        <v>234</v>
      </c>
      <c r="B104" s="126"/>
      <c r="C104" s="126"/>
      <c r="D104" s="126"/>
      <c r="E104" s="126"/>
      <c r="F104" s="126"/>
      <c r="G104" s="83">
        <v>891</v>
      </c>
      <c r="H104" s="83"/>
      <c r="I104" s="83"/>
      <c r="J104" s="83">
        <v>12031</v>
      </c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</row>
    <row r="105" spans="1:22" s="28" customFormat="1" x14ac:dyDescent="0.2">
      <c r="A105" s="125" t="s">
        <v>235</v>
      </c>
      <c r="B105" s="126"/>
      <c r="C105" s="126"/>
      <c r="D105" s="126"/>
      <c r="E105" s="126"/>
      <c r="F105" s="126"/>
      <c r="G105" s="83">
        <v>18479</v>
      </c>
      <c r="H105" s="83"/>
      <c r="I105" s="83"/>
      <c r="J105" s="83">
        <v>58360</v>
      </c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</row>
    <row r="106" spans="1:22" s="28" customFormat="1" x14ac:dyDescent="0.2">
      <c r="A106" s="125" t="s">
        <v>236</v>
      </c>
      <c r="B106" s="126"/>
      <c r="C106" s="126"/>
      <c r="D106" s="126"/>
      <c r="E106" s="126"/>
      <c r="F106" s="126"/>
      <c r="G106" s="83">
        <v>153</v>
      </c>
      <c r="H106" s="83"/>
      <c r="I106" s="83"/>
      <c r="J106" s="83">
        <v>830</v>
      </c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</row>
    <row r="107" spans="1:22" s="28" customFormat="1" x14ac:dyDescent="0.2">
      <c r="A107" s="127" t="s">
        <v>237</v>
      </c>
      <c r="B107" s="128"/>
      <c r="C107" s="128"/>
      <c r="D107" s="128"/>
      <c r="E107" s="128"/>
      <c r="F107" s="128"/>
      <c r="G107" s="84">
        <v>835</v>
      </c>
      <c r="H107" s="84"/>
      <c r="I107" s="84"/>
      <c r="J107" s="84">
        <v>9565</v>
      </c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</row>
    <row r="108" spans="1:22" s="28" customFormat="1" x14ac:dyDescent="0.2">
      <c r="A108" s="127" t="s">
        <v>238</v>
      </c>
      <c r="B108" s="128"/>
      <c r="C108" s="128"/>
      <c r="D108" s="128"/>
      <c r="E108" s="128"/>
      <c r="F108" s="128"/>
      <c r="G108" s="84">
        <v>529</v>
      </c>
      <c r="H108" s="84"/>
      <c r="I108" s="84"/>
      <c r="J108" s="84">
        <v>5712</v>
      </c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</row>
    <row r="109" spans="1:22" s="28" customFormat="1" x14ac:dyDescent="0.2">
      <c r="A109" s="127" t="s">
        <v>239</v>
      </c>
      <c r="B109" s="128"/>
      <c r="C109" s="128"/>
      <c r="D109" s="128"/>
      <c r="E109" s="128"/>
      <c r="F109" s="128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</row>
    <row r="110" spans="1:22" s="28" customFormat="1" x14ac:dyDescent="0.2">
      <c r="A110" s="125" t="s">
        <v>240</v>
      </c>
      <c r="B110" s="126"/>
      <c r="C110" s="126"/>
      <c r="D110" s="126"/>
      <c r="E110" s="126"/>
      <c r="F110" s="126"/>
      <c r="G110" s="83">
        <v>967</v>
      </c>
      <c r="H110" s="83"/>
      <c r="I110" s="83"/>
      <c r="J110" s="83">
        <v>11143</v>
      </c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</row>
    <row r="111" spans="1:22" s="28" customFormat="1" x14ac:dyDescent="0.2">
      <c r="A111" s="125" t="s">
        <v>241</v>
      </c>
      <c r="B111" s="126"/>
      <c r="C111" s="126"/>
      <c r="D111" s="126"/>
      <c r="E111" s="126"/>
      <c r="F111" s="126"/>
      <c r="G111" s="83">
        <v>17070</v>
      </c>
      <c r="H111" s="83"/>
      <c r="I111" s="83"/>
      <c r="J111" s="83">
        <v>52274</v>
      </c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</row>
    <row r="112" spans="1:22" s="28" customFormat="1" x14ac:dyDescent="0.2">
      <c r="A112" s="125" t="s">
        <v>242</v>
      </c>
      <c r="B112" s="126"/>
      <c r="C112" s="126"/>
      <c r="D112" s="126"/>
      <c r="E112" s="126"/>
      <c r="F112" s="126"/>
      <c r="G112" s="83">
        <v>2296</v>
      </c>
      <c r="H112" s="83"/>
      <c r="I112" s="83"/>
      <c r="J112" s="83">
        <v>16898</v>
      </c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</row>
    <row r="113" spans="1:25" s="28" customFormat="1" x14ac:dyDescent="0.2">
      <c r="A113" s="125" t="s">
        <v>243</v>
      </c>
      <c r="B113" s="126"/>
      <c r="C113" s="126"/>
      <c r="D113" s="126"/>
      <c r="E113" s="126"/>
      <c r="F113" s="126"/>
      <c r="G113" s="83">
        <v>547</v>
      </c>
      <c r="H113" s="83"/>
      <c r="I113" s="83"/>
      <c r="J113" s="83">
        <v>6118</v>
      </c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</row>
    <row r="114" spans="1:25" s="28" customFormat="1" x14ac:dyDescent="0.2">
      <c r="A114" s="125" t="s">
        <v>244</v>
      </c>
      <c r="B114" s="126"/>
      <c r="C114" s="126"/>
      <c r="D114" s="126"/>
      <c r="E114" s="126"/>
      <c r="F114" s="126"/>
      <c r="G114" s="83">
        <v>20880</v>
      </c>
      <c r="H114" s="83"/>
      <c r="I114" s="83"/>
      <c r="J114" s="83">
        <v>86433</v>
      </c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</row>
    <row r="115" spans="1:25" s="28" customFormat="1" x14ac:dyDescent="0.2">
      <c r="A115" s="125" t="s">
        <v>245</v>
      </c>
      <c r="B115" s="126"/>
      <c r="C115" s="126"/>
      <c r="D115" s="126"/>
      <c r="E115" s="126"/>
      <c r="F115" s="126"/>
      <c r="G115" s="83">
        <v>3769.46</v>
      </c>
      <c r="H115" s="83"/>
      <c r="I115" s="83"/>
      <c r="J115" s="83">
        <v>12323.87</v>
      </c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</row>
    <row r="116" spans="1:25" s="28" customFormat="1" x14ac:dyDescent="0.2">
      <c r="A116" s="127" t="s">
        <v>246</v>
      </c>
      <c r="B116" s="128"/>
      <c r="C116" s="128"/>
      <c r="D116" s="128"/>
      <c r="E116" s="128"/>
      <c r="F116" s="128"/>
      <c r="G116" s="84">
        <v>24649.46</v>
      </c>
      <c r="H116" s="84"/>
      <c r="I116" s="84"/>
      <c r="J116" s="84">
        <v>98756.87</v>
      </c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</row>
    <row r="117" spans="1:25" s="28" customFormat="1" ht="12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</row>
    <row r="118" spans="1:25" s="28" customFormat="1" x14ac:dyDescent="0.2">
      <c r="A118" s="30"/>
      <c r="B118" s="31" t="s">
        <v>40</v>
      </c>
      <c r="C118" s="32"/>
      <c r="D118" s="30"/>
      <c r="E118" s="30"/>
      <c r="F118" s="32"/>
      <c r="G118" s="33">
        <f>IF(ISBLANK(X20),"",ROUND(Y20/X20,2)*100)</f>
        <v>94</v>
      </c>
      <c r="H118" s="4"/>
      <c r="I118" s="4"/>
      <c r="J118" s="33">
        <f>IF(ISBLANK(X21),"",ROUND(Y21/X21,2)*100)</f>
        <v>80</v>
      </c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5" s="32" customFormat="1" ht="12.75" customHeight="1" x14ac:dyDescent="0.2">
      <c r="A119" s="30"/>
      <c r="B119" s="31" t="s">
        <v>41</v>
      </c>
      <c r="D119" s="30"/>
      <c r="E119" s="30"/>
      <c r="G119" s="22">
        <f>IF(ISBLANK(X20),"",ROUND(Z20/X20,2)*100)</f>
        <v>59</v>
      </c>
      <c r="H119" s="6"/>
      <c r="I119" s="6"/>
      <c r="J119" s="22">
        <f>IF(ISBLANK(X21),"",ROUND(Z21/X21,2)*100)</f>
        <v>47</v>
      </c>
      <c r="X119" s="15"/>
      <c r="Y119" s="16"/>
    </row>
    <row r="120" spans="1:25" s="32" customFormat="1" ht="12.75" customHeight="1" x14ac:dyDescent="0.2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5" s="6" customFormat="1" ht="12" x14ac:dyDescent="0.2">
      <c r="A121" s="58" t="s">
        <v>50</v>
      </c>
    </row>
    <row r="122" spans="1:25" s="6" customFormat="1" ht="12" x14ac:dyDescent="0.2">
      <c r="A122" s="34"/>
    </row>
    <row r="123" spans="1:25" s="6" customFormat="1" ht="12" x14ac:dyDescent="0.2">
      <c r="A123" s="58" t="s">
        <v>51</v>
      </c>
    </row>
    <row r="124" spans="1:25" s="6" customFormat="1" ht="12" x14ac:dyDescent="0.2">
      <c r="A124" s="23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5" s="34" customForma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</sheetData>
  <mergeCells count="45">
    <mergeCell ref="A112:F112"/>
    <mergeCell ref="A113:F113"/>
    <mergeCell ref="A114:F114"/>
    <mergeCell ref="A115:F115"/>
    <mergeCell ref="A116:F116"/>
    <mergeCell ref="A107:F107"/>
    <mergeCell ref="A108:F108"/>
    <mergeCell ref="A109:F109"/>
    <mergeCell ref="A110:F110"/>
    <mergeCell ref="A111:F111"/>
    <mergeCell ref="A102:F102"/>
    <mergeCell ref="A103:F103"/>
    <mergeCell ref="A104:F104"/>
    <mergeCell ref="A105:F105"/>
    <mergeCell ref="A106:F106"/>
    <mergeCell ref="A30:U30"/>
    <mergeCell ref="A64:U64"/>
    <mergeCell ref="A99:F99"/>
    <mergeCell ref="A100:F100"/>
    <mergeCell ref="A101:F101"/>
    <mergeCell ref="A26:A28"/>
    <mergeCell ref="B26:B28"/>
    <mergeCell ref="C26:C28"/>
    <mergeCell ref="D26:F26"/>
    <mergeCell ref="D27:D28"/>
    <mergeCell ref="G20:H20"/>
    <mergeCell ref="J20:K20"/>
    <mergeCell ref="J18:K18"/>
    <mergeCell ref="J19:K19"/>
    <mergeCell ref="A11:U11"/>
    <mergeCell ref="A12:U12"/>
    <mergeCell ref="A13:U13"/>
    <mergeCell ref="A14:U14"/>
    <mergeCell ref="J16:U16"/>
    <mergeCell ref="J17:K17"/>
    <mergeCell ref="G18:H18"/>
    <mergeCell ref="G19:H19"/>
    <mergeCell ref="G16:I16"/>
    <mergeCell ref="G17:H17"/>
    <mergeCell ref="J21:K21"/>
    <mergeCell ref="J27:J28"/>
    <mergeCell ref="G26:I26"/>
    <mergeCell ref="J26:U26"/>
    <mergeCell ref="G27:G28"/>
    <mergeCell ref="G21:H21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85" fitToHeight="30000" orientation="landscape" r:id="rId1"/>
  <headerFooter alignWithMargins="0">
    <oddHeader>&amp;LГРАНД-Смета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2:W98"/>
  <sheetViews>
    <sheetView showGridLines="0" zoomScaleNormal="100" workbookViewId="0">
      <selection activeCell="A23" sqref="A23"/>
    </sheetView>
  </sheetViews>
  <sheetFormatPr defaultRowHeight="12.75" x14ac:dyDescent="0.2"/>
  <cols>
    <col min="1" max="1" width="6" style="1" customWidth="1"/>
    <col min="2" max="2" width="16" style="1" customWidth="1"/>
    <col min="3" max="3" width="33.5703125" style="1" customWidth="1"/>
    <col min="4" max="6" width="11.5703125" style="1" customWidth="1"/>
    <col min="7" max="7" width="12.7109375" style="1" customWidth="1"/>
    <col min="8" max="10" width="11.5703125" style="1" customWidth="1"/>
    <col min="11" max="11" width="12.7109375" style="1" customWidth="1"/>
    <col min="12" max="12" width="12.7109375" style="1" hidden="1" customWidth="1"/>
    <col min="13" max="13" width="11.28515625" style="1" customWidth="1"/>
    <col min="14" max="14" width="15.28515625" style="1" customWidth="1"/>
    <col min="15" max="18" width="9.140625" style="1" hidden="1" customWidth="1"/>
    <col min="19" max="16384" width="9.140625" style="1"/>
  </cols>
  <sheetData>
    <row r="2" spans="1:23" s="7" customFormat="1" x14ac:dyDescent="0.2">
      <c r="A2" s="8" t="s">
        <v>1</v>
      </c>
      <c r="B2" s="6"/>
      <c r="C2" s="6"/>
      <c r="D2" s="6"/>
      <c r="L2" s="35"/>
    </row>
    <row r="3" spans="1:23" s="7" customFormat="1" x14ac:dyDescent="0.2">
      <c r="A3" s="5"/>
      <c r="B3" s="6"/>
      <c r="C3" s="6"/>
      <c r="D3" s="6"/>
      <c r="L3" s="35"/>
    </row>
    <row r="4" spans="1:23" s="7" customFormat="1" x14ac:dyDescent="0.2">
      <c r="A4" s="8" t="s">
        <v>3</v>
      </c>
      <c r="B4" s="6"/>
      <c r="C4" s="6"/>
      <c r="D4" s="6"/>
      <c r="L4" s="35"/>
    </row>
    <row r="5" spans="1:23" s="7" customFormat="1" ht="15" x14ac:dyDescent="0.25">
      <c r="A5" s="116" t="s">
        <v>39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9"/>
      <c r="W5" s="9"/>
    </row>
    <row r="6" spans="1:23" s="7" customFormat="1" ht="12" x14ac:dyDescent="0.2">
      <c r="A6" s="117" t="s">
        <v>35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0"/>
      <c r="P6" s="10"/>
      <c r="Q6" s="10"/>
      <c r="R6" s="10"/>
      <c r="S6" s="10"/>
      <c r="T6" s="10"/>
      <c r="U6" s="10"/>
      <c r="V6" s="10"/>
      <c r="W6" s="10"/>
    </row>
    <row r="7" spans="1:23" s="7" customFormat="1" ht="12" x14ac:dyDescent="0.2">
      <c r="A7" s="117" t="s">
        <v>48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0"/>
      <c r="P7" s="10"/>
      <c r="Q7" s="10"/>
      <c r="R7" s="10"/>
      <c r="S7" s="10"/>
      <c r="T7" s="10"/>
      <c r="U7" s="10"/>
      <c r="V7" s="10"/>
      <c r="W7" s="10"/>
    </row>
    <row r="8" spans="1:23" s="7" customFormat="1" ht="12" x14ac:dyDescent="0.2">
      <c r="A8" s="118" t="s">
        <v>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8"/>
      <c r="P8" s="8"/>
      <c r="Q8" s="8"/>
      <c r="R8" s="8"/>
      <c r="S8" s="8"/>
      <c r="T8" s="8"/>
      <c r="U8" s="8"/>
      <c r="V8" s="8"/>
      <c r="W8" s="8"/>
    </row>
    <row r="9" spans="1:23" s="7" customFormat="1" x14ac:dyDescent="0.2">
      <c r="L9" s="35"/>
    </row>
    <row r="10" spans="1:23" s="7" customFormat="1" ht="12.75" customHeight="1" x14ac:dyDescent="0.2">
      <c r="G10" s="129" t="s">
        <v>21</v>
      </c>
      <c r="H10" s="130"/>
      <c r="I10" s="130"/>
      <c r="J10" s="129" t="s">
        <v>22</v>
      </c>
      <c r="K10" s="130"/>
      <c r="L10" s="130"/>
      <c r="M10" s="131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" customFormat="1" x14ac:dyDescent="0.2">
      <c r="D11" s="5" t="s">
        <v>6</v>
      </c>
      <c r="G11" s="114">
        <f>24649.46/1000</f>
        <v>24.649459999999998</v>
      </c>
      <c r="H11" s="115"/>
      <c r="I11" s="37" t="s">
        <v>7</v>
      </c>
      <c r="J11" s="110">
        <f>98756.87/1000</f>
        <v>98.756869999999992</v>
      </c>
      <c r="K11" s="111"/>
      <c r="L11" s="38"/>
      <c r="M11" s="11" t="s">
        <v>7</v>
      </c>
      <c r="N11" s="39"/>
      <c r="O11" s="39"/>
      <c r="P11" s="39"/>
      <c r="Q11" s="39"/>
      <c r="R11" s="39"/>
      <c r="S11" s="39"/>
      <c r="T11" s="39"/>
      <c r="U11" s="39"/>
      <c r="V11" s="39"/>
      <c r="W11" s="40"/>
    </row>
    <row r="12" spans="1:23" s="7" customFormat="1" x14ac:dyDescent="0.2">
      <c r="D12" s="13" t="s">
        <v>37</v>
      </c>
      <c r="F12" s="14"/>
      <c r="G12" s="114">
        <f>0/1000</f>
        <v>0</v>
      </c>
      <c r="H12" s="115"/>
      <c r="I12" s="11" t="s">
        <v>7</v>
      </c>
      <c r="J12" s="110">
        <f>0/1000</f>
        <v>0</v>
      </c>
      <c r="K12" s="111"/>
      <c r="L12" s="38"/>
      <c r="M12" s="11" t="s">
        <v>7</v>
      </c>
      <c r="N12" s="39"/>
      <c r="O12" s="52"/>
      <c r="P12" s="52"/>
      <c r="Q12" s="52"/>
      <c r="R12" s="52"/>
      <c r="S12" s="39"/>
      <c r="T12" s="39"/>
    </row>
    <row r="13" spans="1:23" s="7" customFormat="1" x14ac:dyDescent="0.2">
      <c r="D13" s="13" t="s">
        <v>38</v>
      </c>
      <c r="F13" s="14"/>
      <c r="G13" s="114">
        <f>0/1000</f>
        <v>0</v>
      </c>
      <c r="H13" s="115"/>
      <c r="I13" s="11" t="s">
        <v>7</v>
      </c>
      <c r="J13" s="110">
        <f>0/1000</f>
        <v>0</v>
      </c>
      <c r="K13" s="111"/>
      <c r="L13" s="38"/>
      <c r="M13" s="11" t="s">
        <v>7</v>
      </c>
      <c r="N13" s="39"/>
      <c r="O13" s="53"/>
      <c r="P13" s="53"/>
      <c r="Q13" s="53"/>
      <c r="R13" s="53"/>
      <c r="S13" s="39"/>
      <c r="T13" s="39"/>
    </row>
    <row r="14" spans="1:23" s="7" customFormat="1" x14ac:dyDescent="0.2">
      <c r="D14" s="5" t="s">
        <v>8</v>
      </c>
      <c r="G14" s="114">
        <f>(O14+O15)/1000</f>
        <v>7.5240799999999997E-2</v>
      </c>
      <c r="H14" s="115"/>
      <c r="I14" s="37" t="s">
        <v>9</v>
      </c>
      <c r="J14" s="110">
        <f>(P14+P15)/1000</f>
        <v>7.5240799999999997E-2</v>
      </c>
      <c r="K14" s="111"/>
      <c r="L14" s="15">
        <v>884</v>
      </c>
      <c r="M14" s="11" t="s">
        <v>9</v>
      </c>
      <c r="N14" s="39"/>
      <c r="O14" s="15">
        <v>74.949299999999994</v>
      </c>
      <c r="P14" s="16">
        <v>74.949299999999994</v>
      </c>
      <c r="Q14" s="39"/>
      <c r="R14" s="39"/>
      <c r="S14" s="39"/>
      <c r="T14" s="39"/>
      <c r="U14" s="39"/>
      <c r="V14" s="39"/>
      <c r="W14" s="40"/>
    </row>
    <row r="15" spans="1:23" s="7" customFormat="1" x14ac:dyDescent="0.2">
      <c r="D15" s="5" t="s">
        <v>10</v>
      </c>
      <c r="G15" s="114">
        <f>891/1000</f>
        <v>0.89100000000000001</v>
      </c>
      <c r="H15" s="115"/>
      <c r="I15" s="37" t="s">
        <v>7</v>
      </c>
      <c r="J15" s="110">
        <f>12031/1000</f>
        <v>12.031000000000001</v>
      </c>
      <c r="K15" s="111"/>
      <c r="L15" s="16">
        <v>11966</v>
      </c>
      <c r="M15" s="11" t="s">
        <v>7</v>
      </c>
      <c r="N15" s="39"/>
      <c r="O15" s="15">
        <v>0.29149999999999998</v>
      </c>
      <c r="P15" s="16">
        <v>0.29149999999999998</v>
      </c>
      <c r="Q15" s="15">
        <v>884</v>
      </c>
      <c r="R15" s="16">
        <v>11966</v>
      </c>
      <c r="S15" s="39"/>
      <c r="T15" s="39"/>
      <c r="U15" s="39"/>
      <c r="V15" s="39"/>
      <c r="W15" s="40"/>
    </row>
    <row r="16" spans="1:23" s="7" customFormat="1" x14ac:dyDescent="0.2">
      <c r="F16" s="6"/>
      <c r="G16" s="17"/>
      <c r="H16" s="17"/>
      <c r="I16" s="18"/>
      <c r="J16" s="19"/>
      <c r="K16" s="41"/>
      <c r="L16" s="15">
        <v>7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s="7" customFormat="1" x14ac:dyDescent="0.2">
      <c r="B17" s="6"/>
      <c r="C17" s="6"/>
      <c r="D17" s="6"/>
      <c r="F17" s="14"/>
      <c r="G17" s="20"/>
      <c r="H17" s="20"/>
      <c r="I17" s="21"/>
      <c r="J17" s="22"/>
      <c r="K17" s="22"/>
      <c r="L17" s="16">
        <v>65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1"/>
    </row>
    <row r="18" spans="1:23" s="7" customFormat="1" ht="12" x14ac:dyDescent="0.2">
      <c r="A18" s="59" t="s">
        <v>49</v>
      </c>
    </row>
    <row r="19" spans="1:23" s="7" customFormat="1" ht="13.5" thickBot="1" x14ac:dyDescent="0.25">
      <c r="A19" s="23"/>
      <c r="L19" s="35"/>
    </row>
    <row r="20" spans="1:23" s="25" customFormat="1" ht="23.25" customHeight="1" thickBot="1" x14ac:dyDescent="0.25">
      <c r="A20" s="132" t="s">
        <v>11</v>
      </c>
      <c r="B20" s="132" t="s">
        <v>0</v>
      </c>
      <c r="C20" s="132" t="s">
        <v>23</v>
      </c>
      <c r="D20" s="43" t="s">
        <v>24</v>
      </c>
      <c r="E20" s="132" t="s">
        <v>25</v>
      </c>
      <c r="F20" s="136" t="s">
        <v>26</v>
      </c>
      <c r="G20" s="137"/>
      <c r="H20" s="136" t="s">
        <v>27</v>
      </c>
      <c r="I20" s="140"/>
      <c r="J20" s="140"/>
      <c r="K20" s="137"/>
      <c r="L20" s="44"/>
      <c r="M20" s="132" t="s">
        <v>28</v>
      </c>
      <c r="N20" s="132" t="s">
        <v>29</v>
      </c>
    </row>
    <row r="21" spans="1:23" s="25" customFormat="1" ht="19.5" customHeight="1" thickBot="1" x14ac:dyDescent="0.25">
      <c r="A21" s="133"/>
      <c r="B21" s="133"/>
      <c r="C21" s="133"/>
      <c r="D21" s="132" t="s">
        <v>34</v>
      </c>
      <c r="E21" s="133"/>
      <c r="F21" s="138"/>
      <c r="G21" s="139"/>
      <c r="H21" s="134" t="s">
        <v>30</v>
      </c>
      <c r="I21" s="135"/>
      <c r="J21" s="134" t="s">
        <v>31</v>
      </c>
      <c r="K21" s="135"/>
      <c r="L21" s="45"/>
      <c r="M21" s="133"/>
      <c r="N21" s="133"/>
    </row>
    <row r="22" spans="1:23" s="25" customFormat="1" ht="19.5" customHeight="1" x14ac:dyDescent="0.2">
      <c r="A22" s="133"/>
      <c r="B22" s="133"/>
      <c r="C22" s="133"/>
      <c r="D22" s="133"/>
      <c r="E22" s="133"/>
      <c r="F22" s="85" t="s">
        <v>32</v>
      </c>
      <c r="G22" s="85" t="s">
        <v>33</v>
      </c>
      <c r="H22" s="85" t="s">
        <v>32</v>
      </c>
      <c r="I22" s="85" t="s">
        <v>33</v>
      </c>
      <c r="J22" s="85" t="s">
        <v>32</v>
      </c>
      <c r="K22" s="85" t="s">
        <v>33</v>
      </c>
      <c r="L22" s="45"/>
      <c r="M22" s="133"/>
      <c r="N22" s="133"/>
    </row>
    <row r="23" spans="1:23" x14ac:dyDescent="0.2">
      <c r="A23" s="86">
        <v>1</v>
      </c>
      <c r="B23" s="86">
        <v>2</v>
      </c>
      <c r="C23" s="86">
        <v>3</v>
      </c>
      <c r="D23" s="86">
        <v>4</v>
      </c>
      <c r="E23" s="86">
        <v>5</v>
      </c>
      <c r="F23" s="86">
        <v>6</v>
      </c>
      <c r="G23" s="86">
        <v>7</v>
      </c>
      <c r="H23" s="86">
        <v>8</v>
      </c>
      <c r="I23" s="86">
        <v>9</v>
      </c>
      <c r="J23" s="86">
        <v>10</v>
      </c>
      <c r="K23" s="86">
        <v>11</v>
      </c>
      <c r="L23" s="87"/>
      <c r="M23" s="86">
        <v>12</v>
      </c>
      <c r="N23" s="86">
        <v>13</v>
      </c>
    </row>
    <row r="24" spans="1:23" s="6" customFormat="1" ht="17.850000000000001" customHeight="1" x14ac:dyDescent="0.2">
      <c r="A24" s="141" t="s">
        <v>247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23" s="6" customFormat="1" ht="17.850000000000001" customHeight="1" x14ac:dyDescent="0.2">
      <c r="A25" s="141" t="s">
        <v>248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23" s="6" customFormat="1" ht="24" x14ac:dyDescent="0.2">
      <c r="A26" s="88">
        <v>1</v>
      </c>
      <c r="B26" s="89" t="s">
        <v>249</v>
      </c>
      <c r="C26" s="64" t="s">
        <v>250</v>
      </c>
      <c r="D26" s="90" t="s">
        <v>251</v>
      </c>
      <c r="E26" s="91">
        <v>1.6436999999999999</v>
      </c>
      <c r="F26" s="66" t="s">
        <v>252</v>
      </c>
      <c r="G26" s="66">
        <v>16.98</v>
      </c>
      <c r="H26" s="92"/>
      <c r="I26" s="92"/>
      <c r="J26" s="66" t="s">
        <v>253</v>
      </c>
      <c r="K26" s="66">
        <v>230.35</v>
      </c>
      <c r="L26" s="93"/>
      <c r="M26" s="92">
        <f t="shared" ref="M26:M33" si="0">IF(ISNUMBER(K26/G26),IF(NOT(K26/G26=0),K26/G26, " "), " ")</f>
        <v>13.565959952885747</v>
      </c>
      <c r="N26" s="90"/>
    </row>
    <row r="27" spans="1:23" s="6" customFormat="1" ht="24" x14ac:dyDescent="0.2">
      <c r="A27" s="88">
        <v>2</v>
      </c>
      <c r="B27" s="89" t="s">
        <v>254</v>
      </c>
      <c r="C27" s="64" t="s">
        <v>255</v>
      </c>
      <c r="D27" s="90" t="s">
        <v>251</v>
      </c>
      <c r="E27" s="91">
        <v>1.1107</v>
      </c>
      <c r="F27" s="66" t="s">
        <v>256</v>
      </c>
      <c r="G27" s="66">
        <v>11.97</v>
      </c>
      <c r="H27" s="92"/>
      <c r="I27" s="92"/>
      <c r="J27" s="66" t="s">
        <v>257</v>
      </c>
      <c r="K27" s="66">
        <v>162.43</v>
      </c>
      <c r="L27" s="93"/>
      <c r="M27" s="92">
        <f t="shared" si="0"/>
        <v>13.569757727652464</v>
      </c>
      <c r="N27" s="90"/>
    </row>
    <row r="28" spans="1:23" s="6" customFormat="1" ht="24" x14ac:dyDescent="0.2">
      <c r="A28" s="88">
        <v>3</v>
      </c>
      <c r="B28" s="89" t="s">
        <v>258</v>
      </c>
      <c r="C28" s="64" t="s">
        <v>259</v>
      </c>
      <c r="D28" s="90" t="s">
        <v>251</v>
      </c>
      <c r="E28" s="91">
        <v>17.938300000000002</v>
      </c>
      <c r="F28" s="66" t="s">
        <v>260</v>
      </c>
      <c r="G28" s="66">
        <v>198.21</v>
      </c>
      <c r="H28" s="92"/>
      <c r="I28" s="92"/>
      <c r="J28" s="66" t="s">
        <v>261</v>
      </c>
      <c r="K28" s="66">
        <v>2688.24</v>
      </c>
      <c r="L28" s="93"/>
      <c r="M28" s="92">
        <f t="shared" si="0"/>
        <v>13.562585136975933</v>
      </c>
      <c r="N28" s="90"/>
    </row>
    <row r="29" spans="1:23" s="6" customFormat="1" ht="24" x14ac:dyDescent="0.2">
      <c r="A29" s="88">
        <v>4</v>
      </c>
      <c r="B29" s="89" t="s">
        <v>262</v>
      </c>
      <c r="C29" s="64" t="s">
        <v>263</v>
      </c>
      <c r="D29" s="90" t="s">
        <v>251</v>
      </c>
      <c r="E29" s="91">
        <v>7.0244999999999997</v>
      </c>
      <c r="F29" s="66" t="s">
        <v>264</v>
      </c>
      <c r="G29" s="66">
        <v>78.680000000000007</v>
      </c>
      <c r="H29" s="92"/>
      <c r="I29" s="92"/>
      <c r="J29" s="66" t="s">
        <v>265</v>
      </c>
      <c r="K29" s="66">
        <v>1066.5999999999999</v>
      </c>
      <c r="L29" s="93"/>
      <c r="M29" s="92">
        <f t="shared" si="0"/>
        <v>13.556176919166241</v>
      </c>
      <c r="N29" s="90"/>
    </row>
    <row r="30" spans="1:23" s="6" customFormat="1" ht="24" x14ac:dyDescent="0.2">
      <c r="A30" s="88">
        <v>5</v>
      </c>
      <c r="B30" s="89" t="s">
        <v>266</v>
      </c>
      <c r="C30" s="64" t="s">
        <v>267</v>
      </c>
      <c r="D30" s="90" t="s">
        <v>251</v>
      </c>
      <c r="E30" s="91">
        <v>14.9407</v>
      </c>
      <c r="F30" s="66" t="s">
        <v>268</v>
      </c>
      <c r="G30" s="66">
        <v>173.46</v>
      </c>
      <c r="H30" s="92"/>
      <c r="I30" s="92"/>
      <c r="J30" s="66" t="s">
        <v>269</v>
      </c>
      <c r="K30" s="66">
        <v>2352.41</v>
      </c>
      <c r="L30" s="93"/>
      <c r="M30" s="92">
        <f t="shared" si="0"/>
        <v>13.561685691225641</v>
      </c>
      <c r="N30" s="90"/>
    </row>
    <row r="31" spans="1:23" s="6" customFormat="1" ht="24" x14ac:dyDescent="0.2">
      <c r="A31" s="88">
        <v>6</v>
      </c>
      <c r="B31" s="89" t="s">
        <v>270</v>
      </c>
      <c r="C31" s="64" t="s">
        <v>271</v>
      </c>
      <c r="D31" s="90" t="s">
        <v>251</v>
      </c>
      <c r="E31" s="91">
        <v>23.544</v>
      </c>
      <c r="F31" s="66" t="s">
        <v>272</v>
      </c>
      <c r="G31" s="66">
        <v>299.48</v>
      </c>
      <c r="H31" s="92"/>
      <c r="I31" s="92"/>
      <c r="J31" s="66" t="s">
        <v>273</v>
      </c>
      <c r="K31" s="66">
        <v>4060.16</v>
      </c>
      <c r="L31" s="93"/>
      <c r="M31" s="92">
        <f t="shared" si="0"/>
        <v>13.557366101242152</v>
      </c>
      <c r="N31" s="90"/>
    </row>
    <row r="32" spans="1:23" s="6" customFormat="1" ht="24" x14ac:dyDescent="0.2">
      <c r="A32" s="88">
        <v>7</v>
      </c>
      <c r="B32" s="89">
        <v>2</v>
      </c>
      <c r="C32" s="64" t="s">
        <v>274</v>
      </c>
      <c r="D32" s="90" t="s">
        <v>251</v>
      </c>
      <c r="E32" s="91">
        <v>0.2397</v>
      </c>
      <c r="F32" s="66" t="s">
        <v>275</v>
      </c>
      <c r="G32" s="66"/>
      <c r="H32" s="92"/>
      <c r="I32" s="92"/>
      <c r="J32" s="66" t="s">
        <v>275</v>
      </c>
      <c r="K32" s="66"/>
      <c r="L32" s="93"/>
      <c r="M32" s="92" t="str">
        <f t="shared" si="0"/>
        <v xml:space="preserve"> </v>
      </c>
      <c r="N32" s="90"/>
    </row>
    <row r="33" spans="1:14" s="6" customFormat="1" ht="24" x14ac:dyDescent="0.2">
      <c r="A33" s="94"/>
      <c r="B33" s="95" t="s">
        <v>66</v>
      </c>
      <c r="C33" s="96" t="s">
        <v>276</v>
      </c>
      <c r="D33" s="97" t="s">
        <v>277</v>
      </c>
      <c r="E33" s="98"/>
      <c r="F33" s="99" t="s">
        <v>275</v>
      </c>
      <c r="G33" s="99">
        <v>884</v>
      </c>
      <c r="H33" s="100"/>
      <c r="I33" s="100"/>
      <c r="J33" s="99" t="s">
        <v>275</v>
      </c>
      <c r="K33" s="99">
        <v>11966</v>
      </c>
      <c r="L33" s="101"/>
      <c r="M33" s="100">
        <f t="shared" si="0"/>
        <v>13.536199095022624</v>
      </c>
      <c r="N33" s="97"/>
    </row>
    <row r="34" spans="1:14" s="6" customFormat="1" ht="17.850000000000001" customHeight="1" x14ac:dyDescent="0.2">
      <c r="A34" s="141" t="s">
        <v>278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</row>
    <row r="35" spans="1:14" s="6" customFormat="1" ht="36" x14ac:dyDescent="0.2">
      <c r="A35" s="88">
        <v>9</v>
      </c>
      <c r="B35" s="89">
        <v>21141</v>
      </c>
      <c r="C35" s="64" t="s">
        <v>279</v>
      </c>
      <c r="D35" s="90" t="s">
        <v>280</v>
      </c>
      <c r="E35" s="91">
        <v>0.10199999999999999</v>
      </c>
      <c r="F35" s="66" t="s">
        <v>281</v>
      </c>
      <c r="G35" s="66">
        <v>13.68</v>
      </c>
      <c r="H35" s="92"/>
      <c r="I35" s="92"/>
      <c r="J35" s="66" t="s">
        <v>282</v>
      </c>
      <c r="K35" s="66">
        <v>81.7</v>
      </c>
      <c r="L35" s="93"/>
      <c r="M35" s="92">
        <f t="shared" ref="M35:M42" si="1">IF(ISNUMBER(K35/G35),IF(NOT(K35/G35=0),K35/G35, " "), " ")</f>
        <v>5.9722222222222223</v>
      </c>
      <c r="N35" s="90" t="s">
        <v>283</v>
      </c>
    </row>
    <row r="36" spans="1:14" s="6" customFormat="1" ht="36" x14ac:dyDescent="0.2">
      <c r="A36" s="88">
        <v>10</v>
      </c>
      <c r="B36" s="89">
        <v>30404</v>
      </c>
      <c r="C36" s="64" t="s">
        <v>284</v>
      </c>
      <c r="D36" s="90" t="s">
        <v>280</v>
      </c>
      <c r="E36" s="91">
        <v>3.17</v>
      </c>
      <c r="F36" s="66" t="s">
        <v>285</v>
      </c>
      <c r="G36" s="66">
        <v>25.3</v>
      </c>
      <c r="H36" s="92"/>
      <c r="I36" s="92"/>
      <c r="J36" s="66" t="s">
        <v>286</v>
      </c>
      <c r="K36" s="66">
        <v>107.78</v>
      </c>
      <c r="L36" s="93"/>
      <c r="M36" s="92">
        <f t="shared" si="1"/>
        <v>4.260079051383399</v>
      </c>
      <c r="N36" s="90" t="s">
        <v>283</v>
      </c>
    </row>
    <row r="37" spans="1:14" s="6" customFormat="1" ht="36" x14ac:dyDescent="0.2">
      <c r="A37" s="88">
        <v>11</v>
      </c>
      <c r="B37" s="89">
        <v>30954</v>
      </c>
      <c r="C37" s="64" t="s">
        <v>287</v>
      </c>
      <c r="D37" s="90" t="s">
        <v>280</v>
      </c>
      <c r="E37" s="91">
        <v>0.13769999999999999</v>
      </c>
      <c r="F37" s="66" t="s">
        <v>288</v>
      </c>
      <c r="G37" s="66">
        <v>4.63</v>
      </c>
      <c r="H37" s="92"/>
      <c r="I37" s="92"/>
      <c r="J37" s="66" t="s">
        <v>289</v>
      </c>
      <c r="K37" s="66">
        <v>36.85</v>
      </c>
      <c r="L37" s="93"/>
      <c r="M37" s="92">
        <f t="shared" si="1"/>
        <v>7.9589632829373658</v>
      </c>
      <c r="N37" s="90" t="s">
        <v>290</v>
      </c>
    </row>
    <row r="38" spans="1:14" s="6" customFormat="1" ht="36" x14ac:dyDescent="0.2">
      <c r="A38" s="88">
        <v>12</v>
      </c>
      <c r="B38" s="89">
        <v>134041</v>
      </c>
      <c r="C38" s="64" t="s">
        <v>291</v>
      </c>
      <c r="D38" s="90" t="s">
        <v>280</v>
      </c>
      <c r="E38" s="91">
        <v>2.4005000000000001</v>
      </c>
      <c r="F38" s="66" t="s">
        <v>292</v>
      </c>
      <c r="G38" s="66">
        <v>7.23</v>
      </c>
      <c r="H38" s="92"/>
      <c r="I38" s="92"/>
      <c r="J38" s="66" t="s">
        <v>293</v>
      </c>
      <c r="K38" s="66">
        <v>33.6</v>
      </c>
      <c r="L38" s="93"/>
      <c r="M38" s="92">
        <f t="shared" si="1"/>
        <v>4.6473029045643157</v>
      </c>
      <c r="N38" s="90" t="s">
        <v>283</v>
      </c>
    </row>
    <row r="39" spans="1:14" s="6" customFormat="1" ht="36" x14ac:dyDescent="0.2">
      <c r="A39" s="88">
        <v>13</v>
      </c>
      <c r="B39" s="89">
        <v>331451</v>
      </c>
      <c r="C39" s="64" t="s">
        <v>294</v>
      </c>
      <c r="D39" s="90" t="s">
        <v>280</v>
      </c>
      <c r="E39" s="91">
        <v>3.6981999999999999</v>
      </c>
      <c r="F39" s="66" t="s">
        <v>295</v>
      </c>
      <c r="G39" s="66">
        <v>7.96</v>
      </c>
      <c r="H39" s="92"/>
      <c r="I39" s="92"/>
      <c r="J39" s="66" t="s">
        <v>296</v>
      </c>
      <c r="K39" s="66">
        <v>29.59</v>
      </c>
      <c r="L39" s="93"/>
      <c r="M39" s="92">
        <f t="shared" si="1"/>
        <v>3.7173366834170856</v>
      </c>
      <c r="N39" s="90" t="s">
        <v>283</v>
      </c>
    </row>
    <row r="40" spans="1:14" s="6" customFormat="1" ht="36" x14ac:dyDescent="0.2">
      <c r="A40" s="88">
        <v>14</v>
      </c>
      <c r="B40" s="89">
        <v>331531</v>
      </c>
      <c r="C40" s="64" t="s">
        <v>297</v>
      </c>
      <c r="D40" s="90" t="s">
        <v>280</v>
      </c>
      <c r="E40" s="91">
        <v>2.3300000000000001E-2</v>
      </c>
      <c r="F40" s="66" t="s">
        <v>298</v>
      </c>
      <c r="G40" s="66">
        <v>0.02</v>
      </c>
      <c r="H40" s="92"/>
      <c r="I40" s="92"/>
      <c r="J40" s="66" t="s">
        <v>299</v>
      </c>
      <c r="K40" s="66">
        <v>0.12</v>
      </c>
      <c r="L40" s="93"/>
      <c r="M40" s="92">
        <f t="shared" si="1"/>
        <v>6</v>
      </c>
      <c r="N40" s="90" t="s">
        <v>283</v>
      </c>
    </row>
    <row r="41" spans="1:14" s="6" customFormat="1" ht="36" x14ac:dyDescent="0.2">
      <c r="A41" s="88">
        <v>15</v>
      </c>
      <c r="B41" s="89">
        <v>400001</v>
      </c>
      <c r="C41" s="64" t="s">
        <v>300</v>
      </c>
      <c r="D41" s="90" t="s">
        <v>280</v>
      </c>
      <c r="E41" s="91">
        <v>0.64380000000000004</v>
      </c>
      <c r="F41" s="66" t="s">
        <v>301</v>
      </c>
      <c r="G41" s="66">
        <v>66.45</v>
      </c>
      <c r="H41" s="92"/>
      <c r="I41" s="92"/>
      <c r="J41" s="66" t="s">
        <v>302</v>
      </c>
      <c r="K41" s="66">
        <v>400.45</v>
      </c>
      <c r="L41" s="93"/>
      <c r="M41" s="92">
        <f t="shared" si="1"/>
        <v>6.0263355906696763</v>
      </c>
      <c r="N41" s="90" t="s">
        <v>283</v>
      </c>
    </row>
    <row r="42" spans="1:14" s="6" customFormat="1" ht="24" x14ac:dyDescent="0.2">
      <c r="A42" s="94"/>
      <c r="B42" s="95" t="s">
        <v>66</v>
      </c>
      <c r="C42" s="96" t="s">
        <v>303</v>
      </c>
      <c r="D42" s="97" t="s">
        <v>277</v>
      </c>
      <c r="E42" s="98"/>
      <c r="F42" s="99" t="s">
        <v>275</v>
      </c>
      <c r="G42" s="99">
        <v>153</v>
      </c>
      <c r="H42" s="100"/>
      <c r="I42" s="100"/>
      <c r="J42" s="99" t="s">
        <v>275</v>
      </c>
      <c r="K42" s="99">
        <v>830</v>
      </c>
      <c r="L42" s="101"/>
      <c r="M42" s="100">
        <f t="shared" si="1"/>
        <v>5.4248366013071898</v>
      </c>
      <c r="N42" s="97"/>
    </row>
    <row r="43" spans="1:14" s="6" customFormat="1" ht="17.850000000000001" customHeight="1" x14ac:dyDescent="0.2">
      <c r="A43" s="141" t="s">
        <v>304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</row>
    <row r="44" spans="1:14" s="6" customFormat="1" ht="48" x14ac:dyDescent="0.2">
      <c r="A44" s="88">
        <v>17</v>
      </c>
      <c r="B44" s="89" t="s">
        <v>305</v>
      </c>
      <c r="C44" s="64" t="s">
        <v>306</v>
      </c>
      <c r="D44" s="90" t="s">
        <v>307</v>
      </c>
      <c r="E44" s="91">
        <v>1E-4</v>
      </c>
      <c r="F44" s="66" t="s">
        <v>308</v>
      </c>
      <c r="G44" s="66">
        <v>1.71</v>
      </c>
      <c r="H44" s="92">
        <v>56875</v>
      </c>
      <c r="I44" s="92">
        <v>5.69</v>
      </c>
      <c r="J44" s="66" t="s">
        <v>309</v>
      </c>
      <c r="K44" s="66">
        <v>5.85</v>
      </c>
      <c r="L44" s="93"/>
      <c r="M44" s="92">
        <f t="shared" ref="M44:M73" si="2">IF(ISNUMBER(K44/G44),IF(NOT(K44/G44=0),K44/G44, " "), " ")</f>
        <v>3.4210526315789473</v>
      </c>
      <c r="N44" s="90" t="s">
        <v>310</v>
      </c>
    </row>
    <row r="45" spans="1:14" s="6" customFormat="1" ht="24" x14ac:dyDescent="0.2">
      <c r="A45" s="88">
        <v>18</v>
      </c>
      <c r="B45" s="89" t="s">
        <v>311</v>
      </c>
      <c r="C45" s="64" t="s">
        <v>312</v>
      </c>
      <c r="D45" s="90" t="s">
        <v>313</v>
      </c>
      <c r="E45" s="91">
        <v>1.95E-2</v>
      </c>
      <c r="F45" s="66" t="s">
        <v>314</v>
      </c>
      <c r="G45" s="66">
        <v>0.13</v>
      </c>
      <c r="H45" s="92">
        <v>41.72</v>
      </c>
      <c r="I45" s="92">
        <v>0.81</v>
      </c>
      <c r="J45" s="66" t="s">
        <v>315</v>
      </c>
      <c r="K45" s="66">
        <v>0.83</v>
      </c>
      <c r="L45" s="93"/>
      <c r="M45" s="92">
        <f t="shared" si="2"/>
        <v>6.3846153846153841</v>
      </c>
      <c r="N45" s="90" t="s">
        <v>316</v>
      </c>
    </row>
    <row r="46" spans="1:14" s="6" customFormat="1" ht="48" x14ac:dyDescent="0.2">
      <c r="A46" s="88">
        <v>19</v>
      </c>
      <c r="B46" s="89" t="s">
        <v>317</v>
      </c>
      <c r="C46" s="64" t="s">
        <v>318</v>
      </c>
      <c r="D46" s="90" t="s">
        <v>307</v>
      </c>
      <c r="E46" s="91">
        <v>1E-4</v>
      </c>
      <c r="F46" s="66" t="s">
        <v>319</v>
      </c>
      <c r="G46" s="66">
        <v>0.92</v>
      </c>
      <c r="H46" s="92">
        <v>52312</v>
      </c>
      <c r="I46" s="92">
        <v>5.23</v>
      </c>
      <c r="J46" s="66" t="s">
        <v>320</v>
      </c>
      <c r="K46" s="66">
        <v>5.37</v>
      </c>
      <c r="L46" s="93"/>
      <c r="M46" s="92">
        <f t="shared" si="2"/>
        <v>5.8369565217391299</v>
      </c>
      <c r="N46" s="90" t="s">
        <v>321</v>
      </c>
    </row>
    <row r="47" spans="1:14" s="6" customFormat="1" ht="24" x14ac:dyDescent="0.2">
      <c r="A47" s="88">
        <v>20</v>
      </c>
      <c r="B47" s="89" t="s">
        <v>322</v>
      </c>
      <c r="C47" s="64" t="s">
        <v>323</v>
      </c>
      <c r="D47" s="90" t="s">
        <v>313</v>
      </c>
      <c r="E47" s="91">
        <v>1.35E-2</v>
      </c>
      <c r="F47" s="66" t="s">
        <v>324</v>
      </c>
      <c r="G47" s="66">
        <v>0.41</v>
      </c>
      <c r="H47" s="92">
        <v>186.44</v>
      </c>
      <c r="I47" s="92">
        <v>2.52</v>
      </c>
      <c r="J47" s="66" t="s">
        <v>325</v>
      </c>
      <c r="K47" s="66">
        <v>2.57</v>
      </c>
      <c r="L47" s="93"/>
      <c r="M47" s="92">
        <f t="shared" si="2"/>
        <v>6.2682926829268295</v>
      </c>
      <c r="N47" s="90" t="s">
        <v>326</v>
      </c>
    </row>
    <row r="48" spans="1:14" s="6" customFormat="1" ht="48" x14ac:dyDescent="0.2">
      <c r="A48" s="88">
        <v>21</v>
      </c>
      <c r="B48" s="89" t="s">
        <v>327</v>
      </c>
      <c r="C48" s="64" t="s">
        <v>328</v>
      </c>
      <c r="D48" s="90" t="s">
        <v>329</v>
      </c>
      <c r="E48" s="91">
        <v>31.908000000000001</v>
      </c>
      <c r="F48" s="66" t="s">
        <v>330</v>
      </c>
      <c r="G48" s="66">
        <v>279.51</v>
      </c>
      <c r="H48" s="92">
        <v>46.08</v>
      </c>
      <c r="I48" s="92">
        <v>1470.32</v>
      </c>
      <c r="J48" s="66" t="s">
        <v>331</v>
      </c>
      <c r="K48" s="66">
        <v>1500.63</v>
      </c>
      <c r="L48" s="93"/>
      <c r="M48" s="92">
        <f t="shared" si="2"/>
        <v>5.3687882365568322</v>
      </c>
      <c r="N48" s="90" t="s">
        <v>332</v>
      </c>
    </row>
    <row r="49" spans="1:14" s="6" customFormat="1" ht="48" x14ac:dyDescent="0.2">
      <c r="A49" s="88">
        <v>22</v>
      </c>
      <c r="B49" s="89" t="s">
        <v>333</v>
      </c>
      <c r="C49" s="64" t="s">
        <v>334</v>
      </c>
      <c r="D49" s="90" t="s">
        <v>329</v>
      </c>
      <c r="E49" s="91">
        <v>5.3710000000000004</v>
      </c>
      <c r="F49" s="66" t="s">
        <v>335</v>
      </c>
      <c r="G49" s="66">
        <v>52.85</v>
      </c>
      <c r="H49" s="92">
        <v>46.08</v>
      </c>
      <c r="I49" s="92">
        <v>247.49</v>
      </c>
      <c r="J49" s="66" t="s">
        <v>331</v>
      </c>
      <c r="K49" s="66">
        <v>252.6</v>
      </c>
      <c r="L49" s="93"/>
      <c r="M49" s="92">
        <f t="shared" si="2"/>
        <v>4.7795648060548723</v>
      </c>
      <c r="N49" s="90" t="s">
        <v>332</v>
      </c>
    </row>
    <row r="50" spans="1:14" s="6" customFormat="1" ht="48" x14ac:dyDescent="0.2">
      <c r="A50" s="88">
        <v>23</v>
      </c>
      <c r="B50" s="89" t="s">
        <v>336</v>
      </c>
      <c r="C50" s="64" t="s">
        <v>337</v>
      </c>
      <c r="D50" s="90" t="s">
        <v>338</v>
      </c>
      <c r="E50" s="91">
        <v>10.781000000000001</v>
      </c>
      <c r="F50" s="66" t="s">
        <v>339</v>
      </c>
      <c r="G50" s="66">
        <v>731.92</v>
      </c>
      <c r="H50" s="92">
        <v>261.23</v>
      </c>
      <c r="I50" s="92">
        <v>2816.33</v>
      </c>
      <c r="J50" s="66" t="s">
        <v>340</v>
      </c>
      <c r="K50" s="66">
        <v>2875.4</v>
      </c>
      <c r="L50" s="93"/>
      <c r="M50" s="92">
        <f t="shared" si="2"/>
        <v>3.9285714285714288</v>
      </c>
      <c r="N50" s="90" t="s">
        <v>341</v>
      </c>
    </row>
    <row r="51" spans="1:14" s="6" customFormat="1" ht="24" x14ac:dyDescent="0.2">
      <c r="A51" s="88">
        <v>24</v>
      </c>
      <c r="B51" s="89" t="s">
        <v>342</v>
      </c>
      <c r="C51" s="64" t="s">
        <v>343</v>
      </c>
      <c r="D51" s="90" t="s">
        <v>313</v>
      </c>
      <c r="E51" s="91">
        <v>2.6924999999999999</v>
      </c>
      <c r="F51" s="66" t="s">
        <v>344</v>
      </c>
      <c r="G51" s="66">
        <v>42.27</v>
      </c>
      <c r="H51" s="92">
        <v>22.97</v>
      </c>
      <c r="I51" s="92">
        <v>61.85</v>
      </c>
      <c r="J51" s="66" t="s">
        <v>345</v>
      </c>
      <c r="K51" s="66">
        <v>63.86</v>
      </c>
      <c r="L51" s="93"/>
      <c r="M51" s="92">
        <f t="shared" si="2"/>
        <v>1.5107641353205581</v>
      </c>
      <c r="N51" s="90" t="s">
        <v>346</v>
      </c>
    </row>
    <row r="52" spans="1:14" s="6" customFormat="1" ht="36" x14ac:dyDescent="0.2">
      <c r="A52" s="88">
        <v>25</v>
      </c>
      <c r="B52" s="89" t="s">
        <v>347</v>
      </c>
      <c r="C52" s="64" t="s">
        <v>348</v>
      </c>
      <c r="D52" s="90" t="s">
        <v>329</v>
      </c>
      <c r="E52" s="91">
        <v>21.303999999999998</v>
      </c>
      <c r="F52" s="66" t="s">
        <v>349</v>
      </c>
      <c r="G52" s="66">
        <v>149.12</v>
      </c>
      <c r="H52" s="92">
        <v>21.92</v>
      </c>
      <c r="I52" s="92">
        <v>466.98</v>
      </c>
      <c r="J52" s="66" t="s">
        <v>350</v>
      </c>
      <c r="K52" s="66">
        <v>476.79</v>
      </c>
      <c r="L52" s="93"/>
      <c r="M52" s="92">
        <f t="shared" si="2"/>
        <v>3.1973578326180259</v>
      </c>
      <c r="N52" s="90" t="s">
        <v>351</v>
      </c>
    </row>
    <row r="53" spans="1:14" s="6" customFormat="1" ht="36" x14ac:dyDescent="0.2">
      <c r="A53" s="88">
        <v>26</v>
      </c>
      <c r="B53" s="89" t="s">
        <v>352</v>
      </c>
      <c r="C53" s="64" t="s">
        <v>353</v>
      </c>
      <c r="D53" s="90" t="s">
        <v>354</v>
      </c>
      <c r="E53" s="91">
        <v>5.1593</v>
      </c>
      <c r="F53" s="66" t="s">
        <v>355</v>
      </c>
      <c r="G53" s="66">
        <v>72.849999999999994</v>
      </c>
      <c r="H53" s="92">
        <v>87.35</v>
      </c>
      <c r="I53" s="92">
        <v>450.66</v>
      </c>
      <c r="J53" s="66" t="s">
        <v>356</v>
      </c>
      <c r="K53" s="66">
        <v>459.79</v>
      </c>
      <c r="L53" s="93"/>
      <c r="M53" s="92">
        <f t="shared" si="2"/>
        <v>6.3114619080301999</v>
      </c>
      <c r="N53" s="90" t="s">
        <v>357</v>
      </c>
    </row>
    <row r="54" spans="1:14" s="6" customFormat="1" ht="24" x14ac:dyDescent="0.2">
      <c r="A54" s="88">
        <v>27</v>
      </c>
      <c r="B54" s="89" t="s">
        <v>358</v>
      </c>
      <c r="C54" s="64" t="s">
        <v>359</v>
      </c>
      <c r="D54" s="90" t="s">
        <v>338</v>
      </c>
      <c r="E54" s="91">
        <v>88.62</v>
      </c>
      <c r="F54" s="66" t="s">
        <v>360</v>
      </c>
      <c r="G54" s="66">
        <v>44.31</v>
      </c>
      <c r="H54" s="92">
        <v>2.4</v>
      </c>
      <c r="I54" s="92">
        <v>212.7</v>
      </c>
      <c r="J54" s="66" t="s">
        <v>361</v>
      </c>
      <c r="K54" s="66">
        <v>218</v>
      </c>
      <c r="L54" s="93"/>
      <c r="M54" s="92">
        <f t="shared" si="2"/>
        <v>4.9198826450011284</v>
      </c>
      <c r="N54" s="90" t="s">
        <v>362</v>
      </c>
    </row>
    <row r="55" spans="1:14" s="6" customFormat="1" ht="24" x14ac:dyDescent="0.2">
      <c r="A55" s="88">
        <v>28</v>
      </c>
      <c r="B55" s="89" t="s">
        <v>363</v>
      </c>
      <c r="C55" s="64" t="s">
        <v>364</v>
      </c>
      <c r="D55" s="90" t="s">
        <v>313</v>
      </c>
      <c r="E55" s="91">
        <v>4.9099999999999998E-2</v>
      </c>
      <c r="F55" s="66" t="s">
        <v>365</v>
      </c>
      <c r="G55" s="66">
        <v>1.71</v>
      </c>
      <c r="H55" s="92">
        <v>177.92</v>
      </c>
      <c r="I55" s="92">
        <v>8.74</v>
      </c>
      <c r="J55" s="66" t="s">
        <v>366</v>
      </c>
      <c r="K55" s="66">
        <v>8.93</v>
      </c>
      <c r="L55" s="93"/>
      <c r="M55" s="92">
        <f t="shared" si="2"/>
        <v>5.2222222222222223</v>
      </c>
      <c r="N55" s="90" t="s">
        <v>367</v>
      </c>
    </row>
    <row r="56" spans="1:14" s="6" customFormat="1" ht="60" x14ac:dyDescent="0.2">
      <c r="A56" s="88">
        <v>29</v>
      </c>
      <c r="B56" s="89" t="s">
        <v>368</v>
      </c>
      <c r="C56" s="64" t="s">
        <v>369</v>
      </c>
      <c r="D56" s="90" t="s">
        <v>307</v>
      </c>
      <c r="E56" s="91">
        <v>3.0000000000000001E-3</v>
      </c>
      <c r="F56" s="66" t="s">
        <v>370</v>
      </c>
      <c r="G56" s="66">
        <v>31.26</v>
      </c>
      <c r="H56" s="92">
        <v>67957</v>
      </c>
      <c r="I56" s="92">
        <v>203.87</v>
      </c>
      <c r="J56" s="66" t="s">
        <v>371</v>
      </c>
      <c r="K56" s="66">
        <v>206.26</v>
      </c>
      <c r="L56" s="93"/>
      <c r="M56" s="92">
        <f t="shared" si="2"/>
        <v>6.5982085732565574</v>
      </c>
      <c r="N56" s="90" t="s">
        <v>372</v>
      </c>
    </row>
    <row r="57" spans="1:14" s="6" customFormat="1" ht="60" x14ac:dyDescent="0.2">
      <c r="A57" s="88">
        <v>30</v>
      </c>
      <c r="B57" s="89" t="s">
        <v>373</v>
      </c>
      <c r="C57" s="64" t="s">
        <v>374</v>
      </c>
      <c r="D57" s="90" t="s">
        <v>375</v>
      </c>
      <c r="E57" s="91">
        <v>5.4000000000000003E-3</v>
      </c>
      <c r="F57" s="66" t="s">
        <v>376</v>
      </c>
      <c r="G57" s="66">
        <v>0.33</v>
      </c>
      <c r="H57" s="92">
        <v>311.89999999999998</v>
      </c>
      <c r="I57" s="92">
        <v>1.68</v>
      </c>
      <c r="J57" s="66" t="s">
        <v>377</v>
      </c>
      <c r="K57" s="66">
        <v>1.72</v>
      </c>
      <c r="L57" s="93"/>
      <c r="M57" s="92">
        <f t="shared" si="2"/>
        <v>5.2121212121212119</v>
      </c>
      <c r="N57" s="90" t="s">
        <v>378</v>
      </c>
    </row>
    <row r="58" spans="1:14" s="6" customFormat="1" ht="72" x14ac:dyDescent="0.2">
      <c r="A58" s="88">
        <v>31</v>
      </c>
      <c r="B58" s="89" t="s">
        <v>379</v>
      </c>
      <c r="C58" s="64" t="s">
        <v>380</v>
      </c>
      <c r="D58" s="90" t="s">
        <v>381</v>
      </c>
      <c r="E58" s="91">
        <v>1</v>
      </c>
      <c r="F58" s="66" t="s">
        <v>382</v>
      </c>
      <c r="G58" s="66">
        <v>58.8</v>
      </c>
      <c r="H58" s="92">
        <v>257.58999999999997</v>
      </c>
      <c r="I58" s="92">
        <v>257.58999999999997</v>
      </c>
      <c r="J58" s="66" t="s">
        <v>383</v>
      </c>
      <c r="K58" s="66">
        <v>262.88</v>
      </c>
      <c r="L58" s="93"/>
      <c r="M58" s="92">
        <f t="shared" si="2"/>
        <v>4.4707482993197276</v>
      </c>
      <c r="N58" s="90" t="s">
        <v>384</v>
      </c>
    </row>
    <row r="59" spans="1:14" s="6" customFormat="1" ht="108" x14ac:dyDescent="0.2">
      <c r="A59" s="88">
        <v>32</v>
      </c>
      <c r="B59" s="89" t="s">
        <v>385</v>
      </c>
      <c r="C59" s="64" t="s">
        <v>386</v>
      </c>
      <c r="D59" s="90" t="s">
        <v>381</v>
      </c>
      <c r="E59" s="91">
        <v>1</v>
      </c>
      <c r="F59" s="66" t="s">
        <v>387</v>
      </c>
      <c r="G59" s="66">
        <v>66.5</v>
      </c>
      <c r="H59" s="92">
        <v>66.650000000000006</v>
      </c>
      <c r="I59" s="92">
        <v>66.650000000000006</v>
      </c>
      <c r="J59" s="66" t="s">
        <v>388</v>
      </c>
      <c r="K59" s="66">
        <v>68.099999999999994</v>
      </c>
      <c r="L59" s="93"/>
      <c r="M59" s="92">
        <f t="shared" si="2"/>
        <v>1.0240601503759397</v>
      </c>
      <c r="N59" s="90" t="s">
        <v>389</v>
      </c>
    </row>
    <row r="60" spans="1:14" s="6" customFormat="1" ht="48" x14ac:dyDescent="0.2">
      <c r="A60" s="88">
        <v>33</v>
      </c>
      <c r="B60" s="89" t="s">
        <v>390</v>
      </c>
      <c r="C60" s="64" t="s">
        <v>391</v>
      </c>
      <c r="D60" s="90" t="s">
        <v>329</v>
      </c>
      <c r="E60" s="91">
        <v>3.6960000000000002</v>
      </c>
      <c r="F60" s="66" t="s">
        <v>392</v>
      </c>
      <c r="G60" s="66">
        <v>1182.72</v>
      </c>
      <c r="H60" s="92">
        <v>282</v>
      </c>
      <c r="I60" s="92">
        <v>1042.27</v>
      </c>
      <c r="J60" s="66" t="s">
        <v>393</v>
      </c>
      <c r="K60" s="66">
        <v>1072.17</v>
      </c>
      <c r="L60" s="93"/>
      <c r="M60" s="92">
        <f t="shared" si="2"/>
        <v>0.9065290178571429</v>
      </c>
      <c r="N60" s="90" t="s">
        <v>394</v>
      </c>
    </row>
    <row r="61" spans="1:14" s="6" customFormat="1" ht="132" x14ac:dyDescent="0.2">
      <c r="A61" s="88">
        <v>34</v>
      </c>
      <c r="B61" s="89" t="s">
        <v>395</v>
      </c>
      <c r="C61" s="64" t="s">
        <v>396</v>
      </c>
      <c r="D61" s="90" t="s">
        <v>397</v>
      </c>
      <c r="E61" s="91">
        <v>9.4239999999999995</v>
      </c>
      <c r="F61" s="66" t="s">
        <v>398</v>
      </c>
      <c r="G61" s="66">
        <v>651.39</v>
      </c>
      <c r="H61" s="92">
        <v>139.16</v>
      </c>
      <c r="I61" s="92">
        <v>1311.45</v>
      </c>
      <c r="J61" s="66" t="s">
        <v>399</v>
      </c>
      <c r="K61" s="66">
        <v>1345.66</v>
      </c>
      <c r="L61" s="93"/>
      <c r="M61" s="92">
        <f t="shared" si="2"/>
        <v>2.0658284591412213</v>
      </c>
      <c r="N61" s="90" t="s">
        <v>400</v>
      </c>
    </row>
    <row r="62" spans="1:14" s="6" customFormat="1" ht="60" x14ac:dyDescent="0.2">
      <c r="A62" s="88">
        <v>35</v>
      </c>
      <c r="B62" s="89" t="s">
        <v>401</v>
      </c>
      <c r="C62" s="64" t="s">
        <v>402</v>
      </c>
      <c r="D62" s="90" t="s">
        <v>403</v>
      </c>
      <c r="E62" s="91">
        <v>0.14916199999999999</v>
      </c>
      <c r="F62" s="66" t="s">
        <v>404</v>
      </c>
      <c r="G62" s="66">
        <v>548.45000000000005</v>
      </c>
      <c r="H62" s="92">
        <v>24736</v>
      </c>
      <c r="I62" s="92">
        <v>3689.67</v>
      </c>
      <c r="J62" s="66" t="s">
        <v>405</v>
      </c>
      <c r="K62" s="66">
        <v>3814.59</v>
      </c>
      <c r="L62" s="93"/>
      <c r="M62" s="92">
        <f t="shared" si="2"/>
        <v>6.955219254262011</v>
      </c>
      <c r="N62" s="90" t="s">
        <v>406</v>
      </c>
    </row>
    <row r="63" spans="1:14" s="6" customFormat="1" ht="60" x14ac:dyDescent="0.2">
      <c r="A63" s="88">
        <v>36</v>
      </c>
      <c r="B63" s="89" t="s">
        <v>401</v>
      </c>
      <c r="C63" s="64" t="s">
        <v>407</v>
      </c>
      <c r="D63" s="90" t="s">
        <v>403</v>
      </c>
      <c r="E63" s="91">
        <v>0.112</v>
      </c>
      <c r="F63" s="66" t="s">
        <v>404</v>
      </c>
      <c r="G63" s="66">
        <v>411.81</v>
      </c>
      <c r="H63" s="92">
        <v>24736</v>
      </c>
      <c r="I63" s="92">
        <v>2770.43</v>
      </c>
      <c r="J63" s="66" t="s">
        <v>405</v>
      </c>
      <c r="K63" s="66">
        <v>2864.23</v>
      </c>
      <c r="L63" s="93"/>
      <c r="M63" s="92">
        <f t="shared" si="2"/>
        <v>6.9552220684296158</v>
      </c>
      <c r="N63" s="90" t="s">
        <v>406</v>
      </c>
    </row>
    <row r="64" spans="1:14" s="6" customFormat="1" ht="72" x14ac:dyDescent="0.2">
      <c r="A64" s="88">
        <v>37</v>
      </c>
      <c r="B64" s="89" t="s">
        <v>401</v>
      </c>
      <c r="C64" s="64" t="s">
        <v>408</v>
      </c>
      <c r="D64" s="90" t="s">
        <v>403</v>
      </c>
      <c r="E64" s="91">
        <v>3.7162000000000001E-2</v>
      </c>
      <c r="F64" s="66" t="s">
        <v>404</v>
      </c>
      <c r="G64" s="66">
        <v>136.63999999999999</v>
      </c>
      <c r="H64" s="92">
        <v>24736</v>
      </c>
      <c r="I64" s="92">
        <v>919.24</v>
      </c>
      <c r="J64" s="66" t="s">
        <v>405</v>
      </c>
      <c r="K64" s="66">
        <v>950.36</v>
      </c>
      <c r="L64" s="93"/>
      <c r="M64" s="92">
        <f t="shared" si="2"/>
        <v>6.9552107728337242</v>
      </c>
      <c r="N64" s="90" t="s">
        <v>406</v>
      </c>
    </row>
    <row r="65" spans="1:14" s="6" customFormat="1" ht="48" x14ac:dyDescent="0.2">
      <c r="A65" s="88">
        <v>38</v>
      </c>
      <c r="B65" s="89" t="s">
        <v>409</v>
      </c>
      <c r="C65" s="64" t="s">
        <v>410</v>
      </c>
      <c r="D65" s="90" t="s">
        <v>329</v>
      </c>
      <c r="E65" s="91">
        <v>6.8768000000000002</v>
      </c>
      <c r="F65" s="66" t="s">
        <v>411</v>
      </c>
      <c r="G65" s="66">
        <v>61.27</v>
      </c>
      <c r="H65" s="92">
        <v>28.02</v>
      </c>
      <c r="I65" s="92">
        <v>192.69</v>
      </c>
      <c r="J65" s="66" t="s">
        <v>412</v>
      </c>
      <c r="K65" s="66">
        <v>196.75</v>
      </c>
      <c r="L65" s="93"/>
      <c r="M65" s="92">
        <f t="shared" si="2"/>
        <v>3.2111963440509221</v>
      </c>
      <c r="N65" s="90" t="s">
        <v>413</v>
      </c>
    </row>
    <row r="66" spans="1:14" s="6" customFormat="1" ht="60" x14ac:dyDescent="0.2">
      <c r="A66" s="88">
        <v>39</v>
      </c>
      <c r="B66" s="89" t="s">
        <v>414</v>
      </c>
      <c r="C66" s="64" t="s">
        <v>415</v>
      </c>
      <c r="D66" s="90" t="s">
        <v>397</v>
      </c>
      <c r="E66" s="91">
        <v>2.0499999999999998</v>
      </c>
      <c r="F66" s="66" t="s">
        <v>416</v>
      </c>
      <c r="G66" s="66">
        <v>2665</v>
      </c>
      <c r="H66" s="92">
        <v>3148</v>
      </c>
      <c r="I66" s="92">
        <v>6453.4</v>
      </c>
      <c r="J66" s="66" t="s">
        <v>417</v>
      </c>
      <c r="K66" s="66">
        <v>6626.44</v>
      </c>
      <c r="L66" s="93"/>
      <c r="M66" s="92">
        <f t="shared" si="2"/>
        <v>2.48646904315197</v>
      </c>
      <c r="N66" s="90" t="s">
        <v>418</v>
      </c>
    </row>
    <row r="67" spans="1:14" s="6" customFormat="1" ht="72" x14ac:dyDescent="0.2">
      <c r="A67" s="88">
        <v>40</v>
      </c>
      <c r="B67" s="89" t="s">
        <v>419</v>
      </c>
      <c r="C67" s="64" t="s">
        <v>420</v>
      </c>
      <c r="D67" s="90" t="s">
        <v>397</v>
      </c>
      <c r="E67" s="91">
        <v>2.081</v>
      </c>
      <c r="F67" s="66" t="s">
        <v>421</v>
      </c>
      <c r="G67" s="66">
        <v>2559.46</v>
      </c>
      <c r="H67" s="92">
        <v>2741.16</v>
      </c>
      <c r="I67" s="92">
        <v>5704.35</v>
      </c>
      <c r="J67" s="66" t="s">
        <v>422</v>
      </c>
      <c r="K67" s="66">
        <v>5869.25</v>
      </c>
      <c r="L67" s="93"/>
      <c r="M67" s="92">
        <f t="shared" si="2"/>
        <v>2.293159494580888</v>
      </c>
      <c r="N67" s="90" t="s">
        <v>423</v>
      </c>
    </row>
    <row r="68" spans="1:14" s="6" customFormat="1" ht="60" x14ac:dyDescent="0.2">
      <c r="A68" s="88">
        <v>41</v>
      </c>
      <c r="B68" s="89" t="s">
        <v>424</v>
      </c>
      <c r="C68" s="64" t="s">
        <v>425</v>
      </c>
      <c r="D68" s="90" t="s">
        <v>397</v>
      </c>
      <c r="E68" s="91">
        <v>1.98</v>
      </c>
      <c r="F68" s="66" t="s">
        <v>426</v>
      </c>
      <c r="G68" s="66">
        <v>2606.29</v>
      </c>
      <c r="H68" s="92">
        <v>2888</v>
      </c>
      <c r="I68" s="92">
        <v>5718.24</v>
      </c>
      <c r="J68" s="66" t="s">
        <v>427</v>
      </c>
      <c r="K68" s="66">
        <v>5880.94</v>
      </c>
      <c r="L68" s="93"/>
      <c r="M68" s="92">
        <f t="shared" si="2"/>
        <v>2.2564411481454481</v>
      </c>
      <c r="N68" s="90" t="s">
        <v>428</v>
      </c>
    </row>
    <row r="69" spans="1:14" s="6" customFormat="1" ht="24" x14ac:dyDescent="0.2">
      <c r="A69" s="88">
        <v>42</v>
      </c>
      <c r="B69" s="89" t="s">
        <v>429</v>
      </c>
      <c r="C69" s="64" t="s">
        <v>430</v>
      </c>
      <c r="D69" s="90" t="s">
        <v>381</v>
      </c>
      <c r="E69" s="91">
        <v>4</v>
      </c>
      <c r="F69" s="66" t="s">
        <v>431</v>
      </c>
      <c r="G69" s="66">
        <v>1580</v>
      </c>
      <c r="H69" s="92">
        <v>1491.23</v>
      </c>
      <c r="I69" s="92">
        <v>5964.92</v>
      </c>
      <c r="J69" s="66" t="s">
        <v>432</v>
      </c>
      <c r="K69" s="66">
        <v>6101.48</v>
      </c>
      <c r="L69" s="93"/>
      <c r="M69" s="92">
        <f t="shared" si="2"/>
        <v>3.8616962025316455</v>
      </c>
      <c r="N69" s="90" t="s">
        <v>433</v>
      </c>
    </row>
    <row r="70" spans="1:14" s="6" customFormat="1" ht="24" x14ac:dyDescent="0.2">
      <c r="A70" s="88">
        <v>43</v>
      </c>
      <c r="B70" s="89" t="s">
        <v>429</v>
      </c>
      <c r="C70" s="64" t="s">
        <v>434</v>
      </c>
      <c r="D70" s="90" t="s">
        <v>381</v>
      </c>
      <c r="E70" s="91">
        <v>3</v>
      </c>
      <c r="F70" s="66" t="s">
        <v>431</v>
      </c>
      <c r="G70" s="66">
        <v>1185</v>
      </c>
      <c r="H70" s="92">
        <v>1491.23</v>
      </c>
      <c r="I70" s="92">
        <v>4473.6899999999996</v>
      </c>
      <c r="J70" s="66" t="s">
        <v>432</v>
      </c>
      <c r="K70" s="66">
        <v>4576.1099999999997</v>
      </c>
      <c r="L70" s="93"/>
      <c r="M70" s="92">
        <f t="shared" si="2"/>
        <v>3.8616962025316455</v>
      </c>
      <c r="N70" s="90" t="s">
        <v>433</v>
      </c>
    </row>
    <row r="71" spans="1:14" s="6" customFormat="1" ht="36" x14ac:dyDescent="0.2">
      <c r="A71" s="88">
        <v>44</v>
      </c>
      <c r="B71" s="89" t="s">
        <v>429</v>
      </c>
      <c r="C71" s="64" t="s">
        <v>435</v>
      </c>
      <c r="D71" s="90" t="s">
        <v>381</v>
      </c>
      <c r="E71" s="91">
        <v>1</v>
      </c>
      <c r="F71" s="66" t="s">
        <v>431</v>
      </c>
      <c r="G71" s="66">
        <v>395</v>
      </c>
      <c r="H71" s="92">
        <v>1491.23</v>
      </c>
      <c r="I71" s="92">
        <v>1491.23</v>
      </c>
      <c r="J71" s="66" t="s">
        <v>432</v>
      </c>
      <c r="K71" s="66">
        <v>1525.37</v>
      </c>
      <c r="L71" s="93"/>
      <c r="M71" s="92">
        <f t="shared" si="2"/>
        <v>3.8616962025316455</v>
      </c>
      <c r="N71" s="90" t="s">
        <v>433</v>
      </c>
    </row>
    <row r="72" spans="1:14" s="6" customFormat="1" ht="48" x14ac:dyDescent="0.2">
      <c r="A72" s="88">
        <v>45</v>
      </c>
      <c r="B72" s="89" t="s">
        <v>436</v>
      </c>
      <c r="C72" s="64" t="s">
        <v>437</v>
      </c>
      <c r="D72" s="90" t="s">
        <v>329</v>
      </c>
      <c r="E72" s="91">
        <v>24.1248</v>
      </c>
      <c r="F72" s="66" t="s">
        <v>438</v>
      </c>
      <c r="G72" s="66">
        <v>5090.33</v>
      </c>
      <c r="H72" s="92">
        <v>852.01</v>
      </c>
      <c r="I72" s="92">
        <v>20554.57</v>
      </c>
      <c r="J72" s="66" t="s">
        <v>439</v>
      </c>
      <c r="K72" s="66">
        <v>21038.03</v>
      </c>
      <c r="L72" s="93"/>
      <c r="M72" s="92">
        <f t="shared" si="2"/>
        <v>4.1329403005306133</v>
      </c>
      <c r="N72" s="90" t="s">
        <v>440</v>
      </c>
    </row>
    <row r="73" spans="1:14" s="6" customFormat="1" ht="24" x14ac:dyDescent="0.2">
      <c r="A73" s="102"/>
      <c r="B73" s="103" t="s">
        <v>66</v>
      </c>
      <c r="C73" s="104" t="s">
        <v>441</v>
      </c>
      <c r="D73" s="105" t="s">
        <v>277</v>
      </c>
      <c r="E73" s="106"/>
      <c r="F73" s="107" t="s">
        <v>275</v>
      </c>
      <c r="G73" s="107">
        <v>18479</v>
      </c>
      <c r="H73" s="108"/>
      <c r="I73" s="108"/>
      <c r="J73" s="107" t="s">
        <v>275</v>
      </c>
      <c r="K73" s="107">
        <v>58360</v>
      </c>
      <c r="L73" s="109"/>
      <c r="M73" s="108">
        <f t="shared" si="2"/>
        <v>3.1581795551707343</v>
      </c>
      <c r="N73" s="105"/>
    </row>
    <row r="74" spans="1:14" s="6" customFormat="1" x14ac:dyDescent="0.2">
      <c r="A74" s="142" t="s">
        <v>223</v>
      </c>
      <c r="B74" s="126"/>
      <c r="C74" s="126"/>
      <c r="D74" s="126"/>
      <c r="E74" s="126"/>
      <c r="F74" s="126"/>
      <c r="G74" s="66">
        <v>19386</v>
      </c>
      <c r="H74" s="92"/>
      <c r="I74" s="92"/>
      <c r="J74" s="92"/>
      <c r="K74" s="66">
        <v>69610</v>
      </c>
      <c r="L74" s="93"/>
      <c r="M74" s="92">
        <f t="shared" ref="M74:M91" ca="1" si="3">IF(ISNUMBER(INDIRECT("K" &amp; ROW())/INDIRECT("G" &amp; ROW())),INDIRECT("K" &amp; ROW())/INDIRECT("G" &amp; ROW()), " ")</f>
        <v>3.5907355823790366</v>
      </c>
      <c r="N74" s="90" t="s">
        <v>442</v>
      </c>
    </row>
    <row r="75" spans="1:14" s="6" customFormat="1" x14ac:dyDescent="0.2">
      <c r="A75" s="142" t="s">
        <v>228</v>
      </c>
      <c r="B75" s="126"/>
      <c r="C75" s="126"/>
      <c r="D75" s="126"/>
      <c r="E75" s="126"/>
      <c r="F75" s="126"/>
      <c r="G75" s="66">
        <v>19516</v>
      </c>
      <c r="H75" s="92"/>
      <c r="I75" s="92"/>
      <c r="J75" s="92"/>
      <c r="K75" s="66">
        <v>71156</v>
      </c>
      <c r="L75" s="93"/>
      <c r="M75" s="92">
        <f t="shared" ca="1" si="3"/>
        <v>3.6460340233654436</v>
      </c>
      <c r="N75" s="90" t="s">
        <v>442</v>
      </c>
    </row>
    <row r="76" spans="1:14" s="6" customFormat="1" x14ac:dyDescent="0.2">
      <c r="A76" s="142" t="s">
        <v>229</v>
      </c>
      <c r="B76" s="126"/>
      <c r="C76" s="126"/>
      <c r="D76" s="126"/>
      <c r="E76" s="126"/>
      <c r="F76" s="126"/>
      <c r="G76" s="66"/>
      <c r="H76" s="92"/>
      <c r="I76" s="92"/>
      <c r="J76" s="92"/>
      <c r="K76" s="66"/>
      <c r="L76" s="93"/>
      <c r="M76" s="92" t="str">
        <f t="shared" ca="1" si="3"/>
        <v xml:space="preserve"> </v>
      </c>
      <c r="N76" s="90" t="s">
        <v>442</v>
      </c>
    </row>
    <row r="77" spans="1:14" s="6" customFormat="1" ht="51.95" customHeight="1" x14ac:dyDescent="0.2">
      <c r="A77" s="142" t="s">
        <v>230</v>
      </c>
      <c r="B77" s="126"/>
      <c r="C77" s="126"/>
      <c r="D77" s="126"/>
      <c r="E77" s="126"/>
      <c r="F77" s="126"/>
      <c r="G77" s="66">
        <v>130</v>
      </c>
      <c r="H77" s="92"/>
      <c r="I77" s="92"/>
      <c r="J77" s="92"/>
      <c r="K77" s="66">
        <v>1546</v>
      </c>
      <c r="L77" s="93"/>
      <c r="M77" s="92">
        <f t="shared" ca="1" si="3"/>
        <v>11.892307692307693</v>
      </c>
      <c r="N77" s="90" t="s">
        <v>442</v>
      </c>
    </row>
    <row r="78" spans="1:14" s="6" customFormat="1" x14ac:dyDescent="0.2">
      <c r="A78" s="142" t="s">
        <v>233</v>
      </c>
      <c r="B78" s="126"/>
      <c r="C78" s="126"/>
      <c r="D78" s="126"/>
      <c r="E78" s="126"/>
      <c r="F78" s="126"/>
      <c r="G78" s="66"/>
      <c r="H78" s="92"/>
      <c r="I78" s="92"/>
      <c r="J78" s="92"/>
      <c r="K78" s="66"/>
      <c r="L78" s="93"/>
      <c r="M78" s="92" t="str">
        <f t="shared" ca="1" si="3"/>
        <v xml:space="preserve"> </v>
      </c>
      <c r="N78" s="90" t="s">
        <v>442</v>
      </c>
    </row>
    <row r="79" spans="1:14" s="6" customFormat="1" x14ac:dyDescent="0.2">
      <c r="A79" s="142" t="s">
        <v>234</v>
      </c>
      <c r="B79" s="126"/>
      <c r="C79" s="126"/>
      <c r="D79" s="126"/>
      <c r="E79" s="126"/>
      <c r="F79" s="126"/>
      <c r="G79" s="66">
        <v>891</v>
      </c>
      <c r="H79" s="92"/>
      <c r="I79" s="92"/>
      <c r="J79" s="92"/>
      <c r="K79" s="66">
        <v>12031</v>
      </c>
      <c r="L79" s="93"/>
      <c r="M79" s="92">
        <f t="shared" ca="1" si="3"/>
        <v>13.502805836139169</v>
      </c>
      <c r="N79" s="90" t="s">
        <v>442</v>
      </c>
    </row>
    <row r="80" spans="1:14" s="6" customFormat="1" x14ac:dyDescent="0.2">
      <c r="A80" s="142" t="s">
        <v>235</v>
      </c>
      <c r="B80" s="126"/>
      <c r="C80" s="126"/>
      <c r="D80" s="126"/>
      <c r="E80" s="126"/>
      <c r="F80" s="126"/>
      <c r="G80" s="66">
        <v>18479</v>
      </c>
      <c r="H80" s="92"/>
      <c r="I80" s="92"/>
      <c r="J80" s="92"/>
      <c r="K80" s="66">
        <v>58360</v>
      </c>
      <c r="L80" s="93"/>
      <c r="M80" s="92">
        <f t="shared" ca="1" si="3"/>
        <v>3.1581795551707343</v>
      </c>
      <c r="N80" s="90" t="s">
        <v>442</v>
      </c>
    </row>
    <row r="81" spans="1:14" s="6" customFormat="1" x14ac:dyDescent="0.2">
      <c r="A81" s="142" t="s">
        <v>236</v>
      </c>
      <c r="B81" s="126"/>
      <c r="C81" s="126"/>
      <c r="D81" s="126"/>
      <c r="E81" s="126"/>
      <c r="F81" s="126"/>
      <c r="G81" s="66">
        <v>153</v>
      </c>
      <c r="H81" s="92"/>
      <c r="I81" s="92"/>
      <c r="J81" s="92"/>
      <c r="K81" s="66">
        <v>830</v>
      </c>
      <c r="L81" s="93"/>
      <c r="M81" s="92">
        <f t="shared" ca="1" si="3"/>
        <v>5.4248366013071898</v>
      </c>
      <c r="N81" s="90" t="s">
        <v>442</v>
      </c>
    </row>
    <row r="82" spans="1:14" s="6" customFormat="1" x14ac:dyDescent="0.2">
      <c r="A82" s="143" t="s">
        <v>237</v>
      </c>
      <c r="B82" s="128"/>
      <c r="C82" s="128"/>
      <c r="D82" s="128"/>
      <c r="E82" s="128"/>
      <c r="F82" s="128"/>
      <c r="G82" s="99">
        <v>835</v>
      </c>
      <c r="H82" s="100"/>
      <c r="I82" s="100"/>
      <c r="J82" s="100"/>
      <c r="K82" s="99">
        <v>9565</v>
      </c>
      <c r="L82" s="101"/>
      <c r="M82" s="100">
        <f t="shared" ca="1" si="3"/>
        <v>11.455089820359282</v>
      </c>
      <c r="N82" s="97" t="s">
        <v>442</v>
      </c>
    </row>
    <row r="83" spans="1:14" s="6" customFormat="1" x14ac:dyDescent="0.2">
      <c r="A83" s="143" t="s">
        <v>238</v>
      </c>
      <c r="B83" s="128"/>
      <c r="C83" s="128"/>
      <c r="D83" s="128"/>
      <c r="E83" s="128"/>
      <c r="F83" s="128"/>
      <c r="G83" s="99">
        <v>529</v>
      </c>
      <c r="H83" s="100"/>
      <c r="I83" s="100"/>
      <c r="J83" s="100"/>
      <c r="K83" s="99">
        <v>5712</v>
      </c>
      <c r="L83" s="101"/>
      <c r="M83" s="100">
        <f t="shared" ca="1" si="3"/>
        <v>10.79773156899811</v>
      </c>
      <c r="N83" s="97" t="s">
        <v>442</v>
      </c>
    </row>
    <row r="84" spans="1:14" s="6" customFormat="1" x14ac:dyDescent="0.2">
      <c r="A84" s="143" t="s">
        <v>239</v>
      </c>
      <c r="B84" s="128"/>
      <c r="C84" s="128"/>
      <c r="D84" s="128"/>
      <c r="E84" s="128"/>
      <c r="F84" s="128"/>
      <c r="G84" s="99"/>
      <c r="H84" s="100"/>
      <c r="I84" s="100"/>
      <c r="J84" s="100"/>
      <c r="K84" s="99"/>
      <c r="L84" s="101"/>
      <c r="M84" s="100" t="str">
        <f t="shared" ca="1" si="3"/>
        <v xml:space="preserve"> </v>
      </c>
      <c r="N84" s="97" t="s">
        <v>442</v>
      </c>
    </row>
    <row r="85" spans="1:14" s="6" customFormat="1" x14ac:dyDescent="0.2">
      <c r="A85" s="142" t="s">
        <v>240</v>
      </c>
      <c r="B85" s="126"/>
      <c r="C85" s="126"/>
      <c r="D85" s="126"/>
      <c r="E85" s="126"/>
      <c r="F85" s="126"/>
      <c r="G85" s="66">
        <v>967</v>
      </c>
      <c r="H85" s="92"/>
      <c r="I85" s="92"/>
      <c r="J85" s="92"/>
      <c r="K85" s="66">
        <v>11143</v>
      </c>
      <c r="L85" s="93"/>
      <c r="M85" s="92">
        <f t="shared" ca="1" si="3"/>
        <v>11.523267838676318</v>
      </c>
      <c r="N85" s="90" t="s">
        <v>442</v>
      </c>
    </row>
    <row r="86" spans="1:14" s="6" customFormat="1" x14ac:dyDescent="0.2">
      <c r="A86" s="142" t="s">
        <v>241</v>
      </c>
      <c r="B86" s="126"/>
      <c r="C86" s="126"/>
      <c r="D86" s="126"/>
      <c r="E86" s="126"/>
      <c r="F86" s="126"/>
      <c r="G86" s="66">
        <v>17070</v>
      </c>
      <c r="H86" s="92"/>
      <c r="I86" s="92"/>
      <c r="J86" s="92"/>
      <c r="K86" s="66">
        <v>52274</v>
      </c>
      <c r="L86" s="93"/>
      <c r="M86" s="92">
        <f t="shared" ca="1" si="3"/>
        <v>3.0623315758640892</v>
      </c>
      <c r="N86" s="90" t="s">
        <v>442</v>
      </c>
    </row>
    <row r="87" spans="1:14" s="6" customFormat="1" x14ac:dyDescent="0.2">
      <c r="A87" s="142" t="s">
        <v>242</v>
      </c>
      <c r="B87" s="126"/>
      <c r="C87" s="126"/>
      <c r="D87" s="126"/>
      <c r="E87" s="126"/>
      <c r="F87" s="126"/>
      <c r="G87" s="66">
        <v>2296</v>
      </c>
      <c r="H87" s="92"/>
      <c r="I87" s="92"/>
      <c r="J87" s="92"/>
      <c r="K87" s="66">
        <v>16898</v>
      </c>
      <c r="L87" s="93"/>
      <c r="M87" s="92">
        <f t="shared" ca="1" si="3"/>
        <v>7.3597560975609753</v>
      </c>
      <c r="N87" s="90" t="s">
        <v>442</v>
      </c>
    </row>
    <row r="88" spans="1:14" s="6" customFormat="1" x14ac:dyDescent="0.2">
      <c r="A88" s="142" t="s">
        <v>243</v>
      </c>
      <c r="B88" s="126"/>
      <c r="C88" s="126"/>
      <c r="D88" s="126"/>
      <c r="E88" s="126"/>
      <c r="F88" s="126"/>
      <c r="G88" s="66">
        <v>547</v>
      </c>
      <c r="H88" s="92"/>
      <c r="I88" s="92"/>
      <c r="J88" s="92"/>
      <c r="K88" s="66">
        <v>6118</v>
      </c>
      <c r="L88" s="93"/>
      <c r="M88" s="92">
        <f t="shared" ca="1" si="3"/>
        <v>11.184643510054844</v>
      </c>
      <c r="N88" s="90" t="s">
        <v>442</v>
      </c>
    </row>
    <row r="89" spans="1:14" s="6" customFormat="1" x14ac:dyDescent="0.2">
      <c r="A89" s="142" t="s">
        <v>244</v>
      </c>
      <c r="B89" s="126"/>
      <c r="C89" s="126"/>
      <c r="D89" s="126"/>
      <c r="E89" s="126"/>
      <c r="F89" s="126"/>
      <c r="G89" s="66">
        <v>20880</v>
      </c>
      <c r="H89" s="92"/>
      <c r="I89" s="92"/>
      <c r="J89" s="92"/>
      <c r="K89" s="66">
        <v>86433</v>
      </c>
      <c r="L89" s="93"/>
      <c r="M89" s="92">
        <f t="shared" ca="1" si="3"/>
        <v>4.1395114942528739</v>
      </c>
      <c r="N89" s="90" t="s">
        <v>442</v>
      </c>
    </row>
    <row r="90" spans="1:14" s="6" customFormat="1" x14ac:dyDescent="0.2">
      <c r="A90" s="142" t="s">
        <v>245</v>
      </c>
      <c r="B90" s="126"/>
      <c r="C90" s="126"/>
      <c r="D90" s="126"/>
      <c r="E90" s="126"/>
      <c r="F90" s="126"/>
      <c r="G90" s="66">
        <v>3769.46</v>
      </c>
      <c r="H90" s="92"/>
      <c r="I90" s="92"/>
      <c r="J90" s="92"/>
      <c r="K90" s="66">
        <v>12323.87</v>
      </c>
      <c r="L90" s="93"/>
      <c r="M90" s="92">
        <f t="shared" ca="1" si="3"/>
        <v>3.2693993304080693</v>
      </c>
      <c r="N90" s="90" t="s">
        <v>442</v>
      </c>
    </row>
    <row r="91" spans="1:14" s="6" customFormat="1" x14ac:dyDescent="0.2">
      <c r="A91" s="143" t="s">
        <v>246</v>
      </c>
      <c r="B91" s="128"/>
      <c r="C91" s="128"/>
      <c r="D91" s="128"/>
      <c r="E91" s="128"/>
      <c r="F91" s="128"/>
      <c r="G91" s="99">
        <v>24649.46</v>
      </c>
      <c r="H91" s="100"/>
      <c r="I91" s="100"/>
      <c r="J91" s="100"/>
      <c r="K91" s="99">
        <v>98756.87</v>
      </c>
      <c r="L91" s="101"/>
      <c r="M91" s="100">
        <f t="shared" ca="1" si="3"/>
        <v>4.006451662632772</v>
      </c>
      <c r="N91" s="97" t="s">
        <v>442</v>
      </c>
    </row>
    <row r="92" spans="1:14" s="6" customFormat="1" x14ac:dyDescent="0.2">
      <c r="A92" s="14"/>
      <c r="B92" s="46"/>
      <c r="C92" s="26"/>
      <c r="D92" s="47"/>
      <c r="E92" s="47"/>
      <c r="F92" s="48"/>
      <c r="G92" s="27"/>
      <c r="H92" s="48"/>
      <c r="I92" s="48"/>
      <c r="J92" s="48"/>
      <c r="K92" s="27"/>
      <c r="L92" s="49"/>
      <c r="M92" s="48"/>
      <c r="N92" s="50"/>
    </row>
    <row r="93" spans="1:14" s="6" customFormat="1" x14ac:dyDescent="0.2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1:14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51"/>
      <c r="M94" s="6"/>
      <c r="N94" s="6"/>
    </row>
    <row r="95" spans="1:14" s="6" customFormat="1" x14ac:dyDescent="0.2">
      <c r="A95" s="58" t="s">
        <v>50</v>
      </c>
      <c r="L95" s="51"/>
    </row>
    <row r="96" spans="1:14" s="6" customFormat="1" x14ac:dyDescent="0.2">
      <c r="A96" s="34"/>
      <c r="L96" s="51"/>
    </row>
    <row r="97" spans="1:14" s="6" customFormat="1" x14ac:dyDescent="0.2">
      <c r="A97" s="58" t="s">
        <v>51</v>
      </c>
      <c r="L97" s="51"/>
    </row>
    <row r="98" spans="1:14" s="6" customForma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</sheetData>
  <mergeCells count="49">
    <mergeCell ref="A90:F90"/>
    <mergeCell ref="A91:F91"/>
    <mergeCell ref="A85:F85"/>
    <mergeCell ref="A86:F86"/>
    <mergeCell ref="A87:F87"/>
    <mergeCell ref="A88:F88"/>
    <mergeCell ref="A89:F89"/>
    <mergeCell ref="A80:F80"/>
    <mergeCell ref="A81:F81"/>
    <mergeCell ref="A82:F82"/>
    <mergeCell ref="A83:F83"/>
    <mergeCell ref="A84:F84"/>
    <mergeCell ref="A75:F75"/>
    <mergeCell ref="A76:F76"/>
    <mergeCell ref="A77:F77"/>
    <mergeCell ref="A78:F78"/>
    <mergeCell ref="A79:F79"/>
    <mergeCell ref="A24:N24"/>
    <mergeCell ref="A25:N25"/>
    <mergeCell ref="A34:N34"/>
    <mergeCell ref="A43:N43"/>
    <mergeCell ref="A74:F74"/>
    <mergeCell ref="G15:H15"/>
    <mergeCell ref="J15:K15"/>
    <mergeCell ref="A20:A22"/>
    <mergeCell ref="B20:B22"/>
    <mergeCell ref="C20:C22"/>
    <mergeCell ref="E20:E22"/>
    <mergeCell ref="M20:M22"/>
    <mergeCell ref="N20:N22"/>
    <mergeCell ref="D21:D22"/>
    <mergeCell ref="H21:I21"/>
    <mergeCell ref="J21:K21"/>
    <mergeCell ref="F20:G21"/>
    <mergeCell ref="H20:K20"/>
    <mergeCell ref="G11:H11"/>
    <mergeCell ref="J11:K11"/>
    <mergeCell ref="G14:H14"/>
    <mergeCell ref="J10:M10"/>
    <mergeCell ref="G12:H12"/>
    <mergeCell ref="J12:K12"/>
    <mergeCell ref="G13:H13"/>
    <mergeCell ref="J13:K13"/>
    <mergeCell ref="J14:K14"/>
    <mergeCell ref="A5:N5"/>
    <mergeCell ref="A6:N6"/>
    <mergeCell ref="A7:N7"/>
    <mergeCell ref="A8:N8"/>
    <mergeCell ref="G10:I10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77" fitToHeight="30000" orientation="landscape" r:id="rId1"/>
  <headerFooter alignWithMargins="0">
    <oddHeader>&amp;LГРАНД-Смета</oddHeader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550" r:id="rId4" name="Button 142">
              <controlPr defaultSize="0" print="0" autoFill="0" autoPict="0" macro="[0]!Лист8.AddTZM">
                <anchor moveWithCells="1" sizeWithCells="1">
                  <from>
                    <xdr:col>0</xdr:col>
                    <xdr:colOff>76200</xdr:colOff>
                    <xdr:row>14</xdr:row>
                    <xdr:rowOff>104775</xdr:rowOff>
                  </from>
                  <to>
                    <xdr:col>1</xdr:col>
                    <xdr:colOff>971550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Мои данные</vt:lpstr>
      <vt:lpstr>Ведомость ресурсов</vt:lpstr>
      <vt:lpstr>'Ведомость ресурсов'!Print_Titles</vt:lpstr>
      <vt:lpstr>'Мои данные'!Print_Titles</vt:lpstr>
      <vt:lpstr>'Ведомость ресурсов'!Заголовки_для_печати</vt:lpstr>
      <vt:lpstr>'Мои данные'!Заголовки_для_печати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User</cp:lastModifiedBy>
  <cp:lastPrinted>2010-11-13T04:25:45Z</cp:lastPrinted>
  <dcterms:created xsi:type="dcterms:W3CDTF">2003-01-28T12:33:10Z</dcterms:created>
  <dcterms:modified xsi:type="dcterms:W3CDTF">2019-12-03T07:25:14Z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