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2120" windowHeight="8775"/>
  </bookViews>
  <sheets>
    <sheet name="Расчет цены" sheetId="2" r:id="rId1"/>
  </sheets>
  <definedNames>
    <definedName name="_xlnm.Print_Area" localSheetId="0">'Расчет цены'!$A$1:$R$22</definedName>
  </definedNames>
  <calcPr calcId="145621" refMode="R1C1"/>
</workbook>
</file>

<file path=xl/calcChain.xml><?xml version="1.0" encoding="utf-8"?>
<calcChain xmlns="http://schemas.openxmlformats.org/spreadsheetml/2006/main">
  <c r="O12" i="2" l="1"/>
  <c r="P12" i="2" s="1"/>
  <c r="Q12" i="2" s="1"/>
  <c r="R12" i="2" s="1"/>
  <c r="L12" i="2"/>
  <c r="M12" i="2" s="1"/>
  <c r="N12" i="2" s="1"/>
  <c r="O11" i="2"/>
  <c r="P11" i="2" s="1"/>
  <c r="Q11" i="2" s="1"/>
  <c r="R11" i="2" s="1"/>
  <c r="L11" i="2"/>
  <c r="M11" i="2" s="1"/>
  <c r="N11" i="2" s="1"/>
  <c r="O10" i="2"/>
  <c r="P10" i="2" s="1"/>
  <c r="Q10" i="2" s="1"/>
  <c r="R10" i="2" s="1"/>
  <c r="L10" i="2"/>
  <c r="M10" i="2" s="1"/>
  <c r="N10" i="2" s="1"/>
  <c r="O9" i="2"/>
  <c r="P9" i="2" s="1"/>
  <c r="Q9" i="2" s="1"/>
  <c r="R9" i="2" s="1"/>
  <c r="L9" i="2"/>
  <c r="M9" i="2" s="1"/>
  <c r="N9" i="2" s="1"/>
  <c r="O8" i="2"/>
  <c r="P8" i="2" s="1"/>
  <c r="Q8" i="2" s="1"/>
  <c r="R8" i="2" s="1"/>
  <c r="L8" i="2"/>
  <c r="M8" i="2" s="1"/>
  <c r="N8" i="2" s="1"/>
  <c r="R13" i="2" l="1"/>
</calcChain>
</file>

<file path=xl/sharedStrings.xml><?xml version="1.0" encoding="utf-8"?>
<sst xmlns="http://schemas.openxmlformats.org/spreadsheetml/2006/main" count="39" uniqueCount="34">
  <si>
    <t>№</t>
  </si>
  <si>
    <t>Ед. изм</t>
  </si>
  <si>
    <t>Наименование предмета контракта</t>
  </si>
  <si>
    <t>Кол-во</t>
  </si>
  <si>
    <t>Коммерческие предложения (руб./ед.изм.)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</si>
  <si>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</si>
  <si>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</si>
  <si>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</si>
  <si>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</si>
  <si>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Данные реестра контрактов (руб./ед.изм.)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</si>
  <si>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</si>
  <si>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</si>
  <si>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</si>
  <si>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</si>
  <si>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</si>
  <si>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ИТОГО:</t>
  </si>
  <si>
    <t>Н(М)ЦК,  определяемая методом сопоставимых рыночных цен (анализа рынка)*</t>
  </si>
  <si>
    <t>Н(М)ЦК контракта с учетом округления цены за единицу (руб.)</t>
  </si>
  <si>
    <r>
      <rPr>
        <b/>
        <sz val="10"/>
        <color indexed="8"/>
        <rFont val="Times New Roman"/>
        <family val="1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(Метод сопоставимых рыночных цен (анализ рынка))</t>
    </r>
  </si>
  <si>
    <t xml:space="preserve">Расчет начальной (максимальной) цены контракта (Н(М)ЦК)
</t>
  </si>
  <si>
    <t>вывод: Расчет начальной (максимальной) цены контракта произведен с помощью стандартных функций Excel. Поскольку коэффициент вариации меньше 33% использовались приведенные цены</t>
  </si>
  <si>
    <t>Расчет Н(М)ЦК произвел: Белолипецкая Г.С.</t>
  </si>
  <si>
    <t xml:space="preserve">Поставщик №1 </t>
  </si>
  <si>
    <t>Поставщик №2  в</t>
  </si>
  <si>
    <t xml:space="preserve">Поставщик №3  </t>
  </si>
  <si>
    <t xml:space="preserve">Ангидрин (20мл)  - средство для обезжиривания ВМВ </t>
  </si>
  <si>
    <t>КоллапАн Г, гранулы №1, 1упак</t>
  </si>
  <si>
    <t>Смола для пропитки QUARTZ SPLINT RESIN (2 шприца по 1,5 г)</t>
  </si>
  <si>
    <t>Флюокаль гель (Fluocal Gel), для профилактики кариеса и снижения чувствительности, 125мл</t>
  </si>
  <si>
    <t>Гуттапласт (13мл) - жидкость для растворения гуттаперчи Омега</t>
  </si>
  <si>
    <t>упак</t>
  </si>
  <si>
    <t>шт</t>
  </si>
  <si>
    <t>В результате проведенного расчета Н(М)ЦК контракта составила:  38 121,68 рублей</t>
  </si>
  <si>
    <t>Дата: 12.01.2020г.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</si>
</sst>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center" vertical="top"/>
    </xf>
    <xf numFmtId="0" fontId="6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9" fillId="0" borderId="0" xfId="0" applyFont="1"/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8" fillId="0" borderId="0" xfId="0" applyFont="1" applyAlignment="1"/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2" fillId="0" borderId="0" xfId="0" applyFont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4" fontId="14" fillId="0" borderId="0" xfId="0" applyNumberFormat="1" applyFont="1" applyAlignment="1">
      <alignment horizontal="center" vertical="top"/>
    </xf>
    <xf numFmtId="0" fontId="12" fillId="0" borderId="0" xfId="0" applyFont="1" applyFill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9" fillId="0" borderId="0" xfId="0" applyFont="1" applyAlignment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2" fontId="15" fillId="0" borderId="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33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6</xdr:row>
      <xdr:rowOff>952500</xdr:rowOff>
    </xdr:from>
    <xdr:to>
      <xdr:col>14</xdr:col>
      <xdr:colOff>0</xdr:colOff>
      <xdr:row>6</xdr:row>
      <xdr:rowOff>1304925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0" y="200025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6</xdr:row>
      <xdr:rowOff>923925</xdr:rowOff>
    </xdr:from>
    <xdr:to>
      <xdr:col>12</xdr:col>
      <xdr:colOff>1019175</xdr:colOff>
      <xdr:row>6</xdr:row>
      <xdr:rowOff>1362075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19716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19050</xdr:colOff>
      <xdr:row>6</xdr:row>
      <xdr:rowOff>1600200</xdr:rowOff>
    </xdr:from>
    <xdr:to>
      <xdr:col>14</xdr:col>
      <xdr:colOff>1504950</xdr:colOff>
      <xdr:row>6</xdr:row>
      <xdr:rowOff>1962150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50" y="264795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266700</xdr:colOff>
      <xdr:row>6</xdr:row>
      <xdr:rowOff>1400175</xdr:rowOff>
    </xdr:from>
    <xdr:to>
      <xdr:col>14</xdr:col>
      <xdr:colOff>419100</xdr:colOff>
      <xdr:row>6</xdr:row>
      <xdr:rowOff>1628775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81900" y="24479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zoomScale="80" zoomScaleNormal="80" workbookViewId="0">
      <selection activeCell="L18" sqref="L18"/>
    </sheetView>
  </sheetViews>
  <sheetFormatPr defaultColWidth="9.140625" defaultRowHeight="12.75" x14ac:dyDescent="0.2"/>
  <cols>
    <col min="1" max="1" width="4.140625" style="2" customWidth="1"/>
    <col min="2" max="2" width="25.28515625" style="46" customWidth="1"/>
    <col min="3" max="3" width="8.28515625" style="2" customWidth="1"/>
    <col min="4" max="4" width="8.85546875" style="2" customWidth="1"/>
    <col min="5" max="5" width="11.7109375" style="2" customWidth="1"/>
    <col min="6" max="6" width="12.7109375" style="2" customWidth="1"/>
    <col min="7" max="7" width="11.7109375" style="2" customWidth="1"/>
    <col min="8" max="10" width="11.7109375" style="2" hidden="1" customWidth="1"/>
    <col min="11" max="11" width="11.42578125" style="2" hidden="1" customWidth="1"/>
    <col min="12" max="12" width="13" style="2" customWidth="1"/>
    <col min="13" max="13" width="11.5703125" style="2" customWidth="1"/>
    <col min="14" max="14" width="10.5703125" style="2" customWidth="1"/>
    <col min="15" max="15" width="12.5703125" style="2" customWidth="1"/>
    <col min="16" max="16" width="11.7109375" style="2" customWidth="1"/>
    <col min="17" max="17" width="9.42578125" style="2" bestFit="1" customWidth="1"/>
    <col min="18" max="18" width="15.28515625" style="2" customWidth="1"/>
    <col min="19" max="19" width="20" style="2" customWidth="1"/>
    <col min="20" max="20" width="13.140625" style="2" customWidth="1"/>
    <col min="21" max="21" width="12.140625" style="2" customWidth="1"/>
    <col min="22" max="22" width="10.85546875" style="2" customWidth="1"/>
    <col min="23" max="16384" width="9.140625" style="2"/>
  </cols>
  <sheetData>
    <row r="1" spans="1:19" ht="2.25" customHeight="1" x14ac:dyDescent="0.2"/>
    <row r="2" spans="1:19" ht="63" hidden="1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9" ht="52.5" hidden="1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8.25" customHeight="1" x14ac:dyDescent="0.25">
      <c r="A4" s="31"/>
      <c r="B4" s="43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70"/>
      <c r="Q4" s="70"/>
      <c r="R4" s="31"/>
    </row>
    <row r="5" spans="1:19" ht="33.75" customHeight="1" x14ac:dyDescent="0.2">
      <c r="A5" s="64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9" ht="39" customHeight="1" x14ac:dyDescent="0.2">
      <c r="A6" s="65" t="s">
        <v>0</v>
      </c>
      <c r="B6" s="65" t="s">
        <v>2</v>
      </c>
      <c r="C6" s="66" t="s">
        <v>1</v>
      </c>
      <c r="D6" s="66" t="s">
        <v>3</v>
      </c>
      <c r="E6" s="54" t="s">
        <v>4</v>
      </c>
      <c r="F6" s="55"/>
      <c r="G6" s="68"/>
      <c r="H6" s="54" t="s">
        <v>9</v>
      </c>
      <c r="I6" s="55"/>
      <c r="J6" s="55"/>
      <c r="K6" s="56" t="s">
        <v>11</v>
      </c>
      <c r="L6" s="69" t="s">
        <v>12</v>
      </c>
      <c r="M6" s="69"/>
      <c r="N6" s="69"/>
      <c r="O6" s="52" t="s">
        <v>16</v>
      </c>
      <c r="P6" s="52"/>
      <c r="Q6" s="52"/>
      <c r="R6" s="52"/>
    </row>
    <row r="7" spans="1:19" ht="194.25" customHeight="1" x14ac:dyDescent="0.2">
      <c r="A7" s="65"/>
      <c r="B7" s="66"/>
      <c r="C7" s="67"/>
      <c r="D7" s="67"/>
      <c r="E7" s="34" t="s">
        <v>22</v>
      </c>
      <c r="F7" s="34" t="s">
        <v>23</v>
      </c>
      <c r="G7" s="34" t="s">
        <v>24</v>
      </c>
      <c r="H7" s="4" t="s">
        <v>10</v>
      </c>
      <c r="I7" s="4" t="s">
        <v>10</v>
      </c>
      <c r="J7" s="4" t="s">
        <v>10</v>
      </c>
      <c r="K7" s="57"/>
      <c r="L7" s="3" t="s">
        <v>14</v>
      </c>
      <c r="M7" s="3" t="s">
        <v>5</v>
      </c>
      <c r="N7" s="5" t="s">
        <v>6</v>
      </c>
      <c r="O7" s="32" t="s">
        <v>13</v>
      </c>
      <c r="P7" s="10" t="s">
        <v>7</v>
      </c>
      <c r="Q7" s="10" t="s">
        <v>8</v>
      </c>
      <c r="R7" s="10" t="s">
        <v>17</v>
      </c>
    </row>
    <row r="8" spans="1:19" ht="39.75" customHeight="1" x14ac:dyDescent="0.2">
      <c r="A8" s="48">
        <v>1</v>
      </c>
      <c r="B8" s="49" t="s">
        <v>25</v>
      </c>
      <c r="C8" s="72" t="s">
        <v>30</v>
      </c>
      <c r="D8" s="71">
        <v>40</v>
      </c>
      <c r="E8" s="8">
        <v>121</v>
      </c>
      <c r="F8" s="8">
        <v>126</v>
      </c>
      <c r="G8" s="8">
        <v>130</v>
      </c>
      <c r="H8" s="8">
        <v>0</v>
      </c>
      <c r="I8" s="8">
        <v>0</v>
      </c>
      <c r="J8" s="8">
        <v>0</v>
      </c>
      <c r="K8" s="7">
        <v>0</v>
      </c>
      <c r="L8" s="9">
        <f>AVERAGE(E8:G8)</f>
        <v>125.66666666666667</v>
      </c>
      <c r="M8" s="28">
        <f t="shared" ref="M8:M12" si="0">SQRT(((SUM((POWER(E8-L8,2)),(POWER(F8-L8,2)),(POWER(G8-L8,2)))/(COLUMNS(E8:G8)-1))))</f>
        <v>4.5092497528228943</v>
      </c>
      <c r="N8" s="28">
        <f>M8/L8*100</f>
        <v>3.5882624027768388</v>
      </c>
      <c r="O8" s="6">
        <f>((D8/3)*(SUM(E8:G8)))</f>
        <v>5026.666666666667</v>
      </c>
      <c r="P8" s="30">
        <f t="shared" ref="P8:P12" si="1">O8/D8</f>
        <v>125.66666666666667</v>
      </c>
      <c r="Q8" s="6">
        <f>ROUNDDOWN(P8,2)</f>
        <v>125.66</v>
      </c>
      <c r="R8" s="40">
        <f>Q8*D8</f>
        <v>5026.3999999999996</v>
      </c>
      <c r="S8" s="42"/>
    </row>
    <row r="9" spans="1:19" ht="25.5" customHeight="1" x14ac:dyDescent="0.2">
      <c r="A9" s="48">
        <v>2</v>
      </c>
      <c r="B9" s="49" t="s">
        <v>26</v>
      </c>
      <c r="C9" s="72" t="s">
        <v>31</v>
      </c>
      <c r="D9" s="71">
        <v>3</v>
      </c>
      <c r="E9" s="8">
        <v>780</v>
      </c>
      <c r="F9" s="8">
        <v>807</v>
      </c>
      <c r="G9" s="8">
        <v>731</v>
      </c>
      <c r="H9" s="8">
        <v>0</v>
      </c>
      <c r="I9" s="8">
        <v>0</v>
      </c>
      <c r="J9" s="8">
        <v>0</v>
      </c>
      <c r="K9" s="7">
        <v>0</v>
      </c>
      <c r="L9" s="9">
        <f>AVERAGE(E9:G9)</f>
        <v>772.66666666666663</v>
      </c>
      <c r="M9" s="28">
        <f t="shared" si="0"/>
        <v>38.527046776690959</v>
      </c>
      <c r="N9" s="28">
        <f>M9/L9*100</f>
        <v>4.9862441902533599</v>
      </c>
      <c r="O9" s="6">
        <f>((D9/3)*(SUM(E9:G9)))</f>
        <v>2318</v>
      </c>
      <c r="P9" s="30">
        <f t="shared" si="1"/>
        <v>772.66666666666663</v>
      </c>
      <c r="Q9" s="6">
        <f>ROUNDDOWN(P9,2)</f>
        <v>772.66</v>
      </c>
      <c r="R9" s="40">
        <f>Q9*D9</f>
        <v>2317.98</v>
      </c>
    </row>
    <row r="10" spans="1:19" ht="38.25" customHeight="1" x14ac:dyDescent="0.2">
      <c r="A10" s="48">
        <v>3</v>
      </c>
      <c r="B10" s="49" t="s">
        <v>27</v>
      </c>
      <c r="C10" s="72" t="s">
        <v>31</v>
      </c>
      <c r="D10" s="71">
        <v>6</v>
      </c>
      <c r="E10" s="8">
        <v>1820</v>
      </c>
      <c r="F10" s="8">
        <v>1437</v>
      </c>
      <c r="G10" s="8">
        <v>1450</v>
      </c>
      <c r="H10" s="8">
        <v>0</v>
      </c>
      <c r="I10" s="8">
        <v>0</v>
      </c>
      <c r="J10" s="8">
        <v>0</v>
      </c>
      <c r="K10" s="7">
        <v>0</v>
      </c>
      <c r="L10" s="9">
        <f t="shared" ref="L10:L11" si="2">AVERAGE(E10:G10)</f>
        <v>1569</v>
      </c>
      <c r="M10" s="28">
        <f t="shared" si="0"/>
        <v>217.46953809671828</v>
      </c>
      <c r="N10" s="28">
        <f t="shared" ref="N10:N11" si="3">M10/L10*100</f>
        <v>13.860391210753237</v>
      </c>
      <c r="O10" s="6">
        <f t="shared" ref="O10:O11" si="4">((D10/3)*(SUM(E10:G10)))</f>
        <v>9414</v>
      </c>
      <c r="P10" s="30">
        <f t="shared" si="1"/>
        <v>1569</v>
      </c>
      <c r="Q10" s="6">
        <f t="shared" ref="Q10:Q11" si="5">ROUNDDOWN(P10,2)</f>
        <v>1569</v>
      </c>
      <c r="R10" s="40">
        <f t="shared" ref="R10:R11" si="6">Q10*D10</f>
        <v>9414</v>
      </c>
    </row>
    <row r="11" spans="1:19" ht="40.5" customHeight="1" x14ac:dyDescent="0.2">
      <c r="A11" s="48">
        <v>4</v>
      </c>
      <c r="B11" s="49" t="s">
        <v>28</v>
      </c>
      <c r="C11" s="72" t="s">
        <v>31</v>
      </c>
      <c r="D11" s="71">
        <v>10</v>
      </c>
      <c r="E11" s="8">
        <v>2184</v>
      </c>
      <c r="F11" s="8">
        <v>1703</v>
      </c>
      <c r="G11" s="8">
        <v>2095</v>
      </c>
      <c r="H11" s="8">
        <v>0</v>
      </c>
      <c r="I11" s="8">
        <v>0</v>
      </c>
      <c r="J11" s="8">
        <v>0</v>
      </c>
      <c r="K11" s="7">
        <v>0</v>
      </c>
      <c r="L11" s="9">
        <f t="shared" si="2"/>
        <v>1994</v>
      </c>
      <c r="M11" s="28">
        <f t="shared" si="0"/>
        <v>255.91209428239222</v>
      </c>
      <c r="N11" s="28">
        <f t="shared" si="3"/>
        <v>12.834107035225287</v>
      </c>
      <c r="O11" s="6">
        <f t="shared" si="4"/>
        <v>19940</v>
      </c>
      <c r="P11" s="30">
        <f t="shared" si="1"/>
        <v>1994</v>
      </c>
      <c r="Q11" s="6">
        <f t="shared" si="5"/>
        <v>1994</v>
      </c>
      <c r="R11" s="40">
        <f t="shared" si="6"/>
        <v>19940</v>
      </c>
    </row>
    <row r="12" spans="1:19" ht="40.5" customHeight="1" x14ac:dyDescent="0.2">
      <c r="A12" s="48">
        <v>5</v>
      </c>
      <c r="B12" s="49" t="s">
        <v>29</v>
      </c>
      <c r="C12" s="72" t="s">
        <v>31</v>
      </c>
      <c r="D12" s="71">
        <v>5</v>
      </c>
      <c r="E12" s="8">
        <v>297</v>
      </c>
      <c r="F12" s="8">
        <v>283</v>
      </c>
      <c r="G12" s="8">
        <v>274</v>
      </c>
      <c r="H12" s="8">
        <v>0</v>
      </c>
      <c r="I12" s="8">
        <v>0</v>
      </c>
      <c r="J12" s="8">
        <v>0</v>
      </c>
      <c r="K12" s="7">
        <v>0</v>
      </c>
      <c r="L12" s="9">
        <f>AVERAGE(E12:G12)</f>
        <v>284.66666666666669</v>
      </c>
      <c r="M12" s="28">
        <f t="shared" si="0"/>
        <v>11.590225767142472</v>
      </c>
      <c r="N12" s="28">
        <f>M12/L12*100</f>
        <v>4.0715078807292056</v>
      </c>
      <c r="O12" s="6">
        <f>((D12/3)*(SUM(E12:G12)))</f>
        <v>1423.3333333333335</v>
      </c>
      <c r="P12" s="30">
        <f t="shared" si="1"/>
        <v>284.66666666666669</v>
      </c>
      <c r="Q12" s="6">
        <f>ROUNDDOWN(P12,2)</f>
        <v>284.66000000000003</v>
      </c>
      <c r="R12" s="40">
        <f>Q12*D12</f>
        <v>1423.3000000000002</v>
      </c>
    </row>
    <row r="13" spans="1:19" s="1" customFormat="1" ht="15" customHeight="1" x14ac:dyDescent="0.2">
      <c r="A13" s="20"/>
      <c r="B13" s="45"/>
      <c r="C13" s="21"/>
      <c r="D13" s="41"/>
      <c r="E13" s="22"/>
      <c r="F13" s="22"/>
      <c r="G13" s="22"/>
      <c r="H13" s="22"/>
      <c r="I13" s="22"/>
      <c r="J13" s="22"/>
      <c r="K13" s="23"/>
      <c r="L13" s="24"/>
      <c r="M13" s="25"/>
      <c r="N13" s="25"/>
      <c r="O13" s="58" t="s">
        <v>15</v>
      </c>
      <c r="P13" s="58"/>
      <c r="Q13" s="59"/>
      <c r="R13" s="29">
        <f>SUM(R8:R12)</f>
        <v>38121.68</v>
      </c>
    </row>
    <row r="14" spans="1:19" s="11" customFormat="1" ht="35.25" customHeight="1" x14ac:dyDescent="0.25">
      <c r="A14" s="62" t="s">
        <v>32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27"/>
      <c r="O14" s="27"/>
      <c r="P14" s="27"/>
      <c r="Q14" s="27"/>
      <c r="R14" s="26"/>
    </row>
    <row r="15" spans="1:19" ht="46.5" customHeight="1" x14ac:dyDescent="0.2">
      <c r="A15" s="53" t="s">
        <v>18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9" ht="41.25" customHeight="1" x14ac:dyDescent="0.2">
      <c r="A16" s="35"/>
      <c r="B16" s="61" t="s">
        <v>20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35"/>
      <c r="O16" s="35"/>
      <c r="P16" s="35"/>
      <c r="Q16" s="35"/>
      <c r="R16" s="35"/>
    </row>
    <row r="17" spans="1:17" ht="18" customHeight="1" x14ac:dyDescent="0.25">
      <c r="A17" s="19" t="s">
        <v>21</v>
      </c>
      <c r="B17" s="47"/>
      <c r="C17" s="13"/>
      <c r="D17" s="13"/>
      <c r="E17" s="13"/>
      <c r="F17" s="13"/>
      <c r="L17" s="37"/>
      <c r="M17" s="13"/>
      <c r="N17" s="13"/>
      <c r="O17" s="13"/>
    </row>
    <row r="18" spans="1:17" s="12" customFormat="1" ht="15.75" customHeight="1" x14ac:dyDescent="0.25">
      <c r="A18" s="19" t="s">
        <v>33</v>
      </c>
      <c r="B18" s="47"/>
      <c r="C18" s="13"/>
      <c r="D18" s="15"/>
      <c r="E18" s="16"/>
      <c r="F18" s="17"/>
      <c r="L18" s="33"/>
      <c r="M18" s="36"/>
      <c r="N18" s="36"/>
      <c r="O18" s="36"/>
      <c r="P18" s="39"/>
      <c r="Q18" s="38"/>
    </row>
    <row r="19" spans="1:17" s="12" customFormat="1" ht="15.75" x14ac:dyDescent="0.25">
      <c r="A19" s="14"/>
      <c r="B19" s="44"/>
      <c r="C19" s="14"/>
      <c r="D19" s="15"/>
      <c r="E19" s="16"/>
      <c r="F19" s="17"/>
      <c r="L19" s="18"/>
      <c r="M19" s="18"/>
      <c r="N19" s="18"/>
      <c r="O19" s="18"/>
      <c r="P19" s="39"/>
      <c r="Q19" s="38"/>
    </row>
    <row r="20" spans="1:17" s="12" customFormat="1" ht="11.25" customHeight="1" x14ac:dyDescent="0.25">
      <c r="A20" s="14"/>
      <c r="B20" s="44"/>
      <c r="C20" s="14"/>
      <c r="D20" s="15"/>
      <c r="E20" s="16"/>
      <c r="F20" s="17"/>
      <c r="L20" s="18"/>
      <c r="M20" s="18"/>
      <c r="N20" s="18"/>
      <c r="O20" s="18"/>
    </row>
    <row r="21" spans="1:17" ht="19.5" customHeight="1" x14ac:dyDescent="0.25">
      <c r="A21" s="50"/>
      <c r="B21" s="50"/>
      <c r="C21" s="60"/>
      <c r="D21" s="60"/>
      <c r="E21" s="60"/>
      <c r="F21" s="60"/>
      <c r="L21" s="37"/>
      <c r="M21" s="13"/>
      <c r="N21" s="13"/>
      <c r="O21" s="13"/>
    </row>
    <row r="22" spans="1:17" s="12" customFormat="1" ht="15.75" x14ac:dyDescent="0.25">
      <c r="A22" s="51"/>
      <c r="B22" s="51"/>
      <c r="C22" s="51"/>
      <c r="D22" s="15"/>
      <c r="E22" s="16"/>
      <c r="F22" s="17"/>
      <c r="L22" s="33"/>
      <c r="M22" s="36"/>
      <c r="N22" s="36"/>
      <c r="O22" s="36"/>
    </row>
  </sheetData>
  <mergeCells count="19">
    <mergeCell ref="A2:R3"/>
    <mergeCell ref="A5:R5"/>
    <mergeCell ref="A6:A7"/>
    <mergeCell ref="B6:B7"/>
    <mergeCell ref="C6:C7"/>
    <mergeCell ref="D6:D7"/>
    <mergeCell ref="E6:G6"/>
    <mergeCell ref="L6:N6"/>
    <mergeCell ref="P4:Q4"/>
    <mergeCell ref="A21:B21"/>
    <mergeCell ref="A22:C22"/>
    <mergeCell ref="O6:R6"/>
    <mergeCell ref="A15:R15"/>
    <mergeCell ref="H6:J6"/>
    <mergeCell ref="K6:K7"/>
    <mergeCell ref="O13:Q13"/>
    <mergeCell ref="C21:F21"/>
    <mergeCell ref="B16:M16"/>
    <mergeCell ref="A14:M14"/>
  </mergeCells>
  <phoneticPr fontId="0" type="noConversion"/>
  <pageMargins left="0.51181102362204722" right="0.70866141732283472" top="0.74803149606299213" bottom="0.74803149606299213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2020-01-12T10:22:58Z</cp:lastPrinted>
  <dcterms:created xsi:type="dcterms:W3CDTF">2014-01-15T18:15:09Z</dcterms:created>
  <dcterms:modified xsi:type="dcterms:W3CDTF">2020-01-12T10:24:12Z</dcterms:modified>
</cp:coreProperties>
</file>