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Лист2" sheetId="1" r:id="rId1"/>
  </sheets>
  <definedNames>
    <definedName name="_xlnm.Print_Area" localSheetId="0">'Лист2'!$A$1:$F$76</definedName>
  </definedNames>
  <calcPr fullCalcOnLoad="1"/>
</workbook>
</file>

<file path=xl/sharedStrings.xml><?xml version="1.0" encoding="utf-8"?>
<sst xmlns="http://schemas.openxmlformats.org/spreadsheetml/2006/main" count="66" uniqueCount="58">
  <si>
    <t>Заказчик:</t>
  </si>
  <si>
    <t xml:space="preserve">              Расчет начальной (максимальной) цены контракта</t>
  </si>
  <si>
    <t xml:space="preserve">    1.  Акт  об утверждении проектной документации, включая сводный сметный</t>
  </si>
  <si>
    <t>Наименование работ и затрат</t>
  </si>
  <si>
    <t>Индекс фактической инфляции</t>
  </si>
  <si>
    <t>Индекс прогнозный инфляции на период выполнения работ</t>
  </si>
  <si>
    <t>Начальная (максимальная) цена контракта с учетом индекса прогнозной инфляции на период выполнения работ</t>
  </si>
  <si>
    <t>Стоимость оборудования</t>
  </si>
  <si>
    <t>Пусконаладочные работы</t>
  </si>
  <si>
    <t>Затраты на осуществление работ вахтовым методом, командирование рабочих, перебазирование строительно-монтажных организаций</t>
  </si>
  <si>
    <t>Удорожание работ в зимнее время</t>
  </si>
  <si>
    <t xml:space="preserve">Резерв средств на непредвиденные работы и затраты </t>
  </si>
  <si>
    <t>в том числе НДС</t>
  </si>
  <si>
    <t xml:space="preserve">Стоимость с учетом НДС </t>
  </si>
  <si>
    <t>Временные здания и сооружения</t>
  </si>
  <si>
    <t xml:space="preserve">1. Расчет  индекса фактического инфляции с использованием  ИПЦ Росстата </t>
  </si>
  <si>
    <t>Итого индекс фактической инфляции</t>
  </si>
  <si>
    <t>Доля сметной стоимости, подлежащая выполнению подрядчиком в 2021 году</t>
  </si>
  <si>
    <t>2.2. Индексы-дефляторы</t>
  </si>
  <si>
    <t xml:space="preserve">Индекс-дефлятор на  2021 год </t>
  </si>
  <si>
    <t>Ежемесячный прогнозный индекс (извлечение корня 12 степени):</t>
  </si>
  <si>
    <t>ежемесячный индекс прогноз на 2021 год</t>
  </si>
  <si>
    <t>2.3. Прогнозные индексы для каждого периода исполнения контракта:</t>
  </si>
  <si>
    <t>К на 2021 =</t>
  </si>
  <si>
    <t>Приложение №</t>
  </si>
  <si>
    <t>Рабочая документация</t>
  </si>
  <si>
    <t>Если считать, что цены 1 кв.2020 года - это в ценах марта 2020 г., то до июля 2020г.применяем индексы Росстата к предыдущему месяцу (99,67%;99,78%;99,91%;100,27%)</t>
  </si>
  <si>
    <t>Затраты подрядчика</t>
  </si>
  <si>
    <t>Затраты заказчика</t>
  </si>
  <si>
    <t>Компенсация за снос зеленых насаждений</t>
  </si>
  <si>
    <t>Строительный контроль</t>
  </si>
  <si>
    <t>ИТОГО:</t>
  </si>
  <si>
    <t>2.1.Доля сметной стоимости по годам строительства (подрядчик)</t>
  </si>
  <si>
    <t>Доля сметной стоимости по годам строительства (заказчик)</t>
  </si>
  <si>
    <t xml:space="preserve">Председатель КДХ </t>
  </si>
  <si>
    <t>г. Челябинска</t>
  </si>
  <si>
    <t>__________________Р.Г. Кучитаров</t>
  </si>
  <si>
    <t>Доля сметной стоимости, подлежащая выполнению  в 2021 году</t>
  </si>
  <si>
    <t>Итого индекс прогнозной инфляции (заказчик) = 1,00*1,03505</t>
  </si>
  <si>
    <t>Разбивка оси</t>
  </si>
  <si>
    <t>Составление технического плана</t>
  </si>
  <si>
    <t>Исполнительная съемка</t>
  </si>
  <si>
    <t>расчет стоимости строительства объекта: Приказ КДХ г. Челябинска от 03.07.2020 № 01-03/86</t>
  </si>
  <si>
    <r>
      <t xml:space="preserve">    2. Заключение государственной экспертизы от 30</t>
    </r>
    <r>
      <rPr>
        <u val="single"/>
        <sz val="11"/>
        <color indexed="8"/>
        <rFont val="Times New Roman"/>
        <family val="1"/>
      </rPr>
      <t>.06.2020 г.</t>
    </r>
    <r>
      <rPr>
        <sz val="11"/>
        <color indexed="8"/>
        <rFont val="Times New Roman"/>
        <family val="1"/>
      </rPr>
      <t xml:space="preserve"> N 74-1-1-3-027709-2020</t>
    </r>
  </si>
  <si>
    <t>Возвратные суммы</t>
  </si>
  <si>
    <t>К финансированию</t>
  </si>
  <si>
    <t xml:space="preserve">          при осуществлении закупок на выполнение подрядных работ.</t>
  </si>
  <si>
    <t xml:space="preserve">Итого индекс прогнозной инфляции (подрядчик) = </t>
  </si>
  <si>
    <t>Продолжительность производства работ -  30 дней</t>
  </si>
  <si>
    <t>Уровень цен утвержденной сметы - III квартал 2021 года</t>
  </si>
  <si>
    <t>Дата формирования НМЦК – III квартал 2021 года</t>
  </si>
  <si>
    <t>Стоимость работ в ценах на дату утверждения сметной документации 3 кв. 2021 г. с НДС</t>
  </si>
  <si>
    <t>Стоимость работ в ценах на дату формирования начальной (максимальной) цены контракта 3 кв. 2021 г.</t>
  </si>
  <si>
    <t>(1,00439^3+1,00439^3)/2 =</t>
  </si>
  <si>
    <t>2.Расчет индексов прогнозной инфляции (по письму Минэкономразвития России от 05.10.2021 г.  № 33918-ПК/Д03и, отрасль "Инвестиции в основной капитал"):</t>
  </si>
  <si>
    <t>Локальная смета № 2</t>
  </si>
  <si>
    <t xml:space="preserve">    1.  Локальный смета № 2</t>
  </si>
  <si>
    <t>по объекту: Обустройство знаков 5.14.1 и 5.15.2 на растяжках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</si>
</sst>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"/>
    <numFmt numFmtId="175" formatCode="#,##0.0000"/>
    <numFmt numFmtId="176" formatCode="#,##0.00000"/>
    <numFmt numFmtId="177" formatCode="#,##0.000000"/>
    <numFmt numFmtId="178" formatCode="#,##0.0000000"/>
    <numFmt numFmtId="179" formatCode="#,##0.00000000"/>
    <numFmt numFmtId="180" formatCode="#,##0.000000000"/>
    <numFmt numFmtId="181" formatCode="#,##0.0000000000"/>
    <numFmt numFmtId="182" formatCode="#,##0.00000000000"/>
    <numFmt numFmtId="183" formatCode="#,##0.000000000000"/>
    <numFmt numFmtId="184" formatCode="0.0000"/>
    <numFmt numFmtId="185" formatCode="0.0000000"/>
    <numFmt numFmtId="186" formatCode="0.000"/>
    <numFmt numFmtId="187" formatCode="0.00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/>
    </xf>
    <xf numFmtId="0" fontId="6" fillId="0" borderId="10" xfId="0" applyFont="1" applyBorder="1" applyAlignment="1">
      <alignment wrapText="1"/>
    </xf>
    <xf numFmtId="0" fontId="7" fillId="0" borderId="10" xfId="0" applyFont="1" applyBorder="1" applyAlignment="1">
      <alignment wrapText="1"/>
    </xf>
    <xf numFmtId="176" fontId="6" fillId="0" borderId="10" xfId="0" applyNumberFormat="1" applyFont="1" applyBorder="1" applyAlignment="1">
      <alignment/>
    </xf>
    <xf numFmtId="176" fontId="6" fillId="0" borderId="10" xfId="0" applyNumberFormat="1" applyFont="1" applyFill="1" applyBorder="1" applyAlignment="1">
      <alignment/>
    </xf>
    <xf numFmtId="0" fontId="8" fillId="0" borderId="10" xfId="0" applyFont="1" applyBorder="1" applyAlignment="1">
      <alignment wrapText="1"/>
    </xf>
    <xf numFmtId="176" fontId="8" fillId="32" borderId="10" xfId="0" applyNumberFormat="1" applyFont="1" applyFill="1" applyBorder="1" applyAlignment="1">
      <alignment/>
    </xf>
    <xf numFmtId="174" fontId="8" fillId="32" borderId="10" xfId="0" applyNumberFormat="1" applyFont="1" applyFill="1" applyBorder="1" applyAlignment="1">
      <alignment/>
    </xf>
    <xf numFmtId="175" fontId="6" fillId="0" borderId="10" xfId="0" applyNumberFormat="1" applyFont="1" applyBorder="1" applyAlignment="1">
      <alignment/>
    </xf>
    <xf numFmtId="176" fontId="6" fillId="0" borderId="11" xfId="0" applyNumberFormat="1" applyFont="1" applyFill="1" applyBorder="1" applyAlignment="1">
      <alignment/>
    </xf>
    <xf numFmtId="176" fontId="8" fillId="32" borderId="11" xfId="0" applyNumberFormat="1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wrapText="1"/>
    </xf>
    <xf numFmtId="176" fontId="6" fillId="32" borderId="10" xfId="0" applyNumberFormat="1" applyFont="1" applyFill="1" applyBorder="1" applyAlignment="1">
      <alignment/>
    </xf>
    <xf numFmtId="0" fontId="6" fillId="0" borderId="10" xfId="0" applyFont="1" applyBorder="1" applyAlignment="1">
      <alignment/>
    </xf>
    <xf numFmtId="176" fontId="7" fillId="0" borderId="10" xfId="0" applyNumberFormat="1" applyFont="1" applyBorder="1" applyAlignment="1">
      <alignment/>
    </xf>
    <xf numFmtId="176" fontId="7" fillId="0" borderId="10" xfId="0" applyNumberFormat="1" applyFont="1" applyFill="1" applyBorder="1" applyAlignment="1">
      <alignment/>
    </xf>
    <xf numFmtId="0" fontId="7" fillId="0" borderId="10" xfId="0" applyFont="1" applyBorder="1" applyAlignment="1">
      <alignment/>
    </xf>
    <xf numFmtId="4" fontId="6" fillId="0" borderId="10" xfId="0" applyNumberFormat="1" applyFont="1" applyBorder="1" applyAlignment="1">
      <alignment/>
    </xf>
    <xf numFmtId="4" fontId="6" fillId="0" borderId="10" xfId="0" applyNumberFormat="1" applyFont="1" applyBorder="1" applyAlignment="1">
      <alignment horizontal="right"/>
    </xf>
    <xf numFmtId="4" fontId="6" fillId="32" borderId="10" xfId="0" applyNumberFormat="1" applyFont="1" applyFill="1" applyBorder="1" applyAlignment="1">
      <alignment/>
    </xf>
    <xf numFmtId="4" fontId="7" fillId="0" borderId="10" xfId="0" applyNumberFormat="1" applyFont="1" applyBorder="1" applyAlignment="1">
      <alignment/>
    </xf>
    <xf numFmtId="4" fontId="6" fillId="0" borderId="10" xfId="0" applyNumberFormat="1" applyFont="1" applyFill="1" applyBorder="1" applyAlignment="1">
      <alignment/>
    </xf>
    <xf numFmtId="4" fontId="7" fillId="0" borderId="10" xfId="0" applyNumberFormat="1" applyFont="1" applyFill="1" applyBorder="1" applyAlignment="1">
      <alignment/>
    </xf>
    <xf numFmtId="0" fontId="9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vertical="center" wrapText="1"/>
    </xf>
    <xf numFmtId="0" fontId="3" fillId="0" borderId="0" xfId="0" applyFont="1" applyFill="1" applyAlignment="1">
      <alignment/>
    </xf>
    <xf numFmtId="184" fontId="7" fillId="0" borderId="0" xfId="0" applyNumberFormat="1" applyFont="1" applyFill="1" applyAlignment="1">
      <alignment horizontal="left" vertical="center" wrapText="1"/>
    </xf>
    <xf numFmtId="0" fontId="10" fillId="0" borderId="0" xfId="0" applyFont="1" applyFill="1" applyAlignment="1">
      <alignment vertical="center" wrapText="1"/>
    </xf>
    <xf numFmtId="0" fontId="11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left" vertical="center" wrapText="1"/>
    </xf>
    <xf numFmtId="186" fontId="7" fillId="0" borderId="0" xfId="0" applyNumberFormat="1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187" fontId="7" fillId="0" borderId="0" xfId="0" applyNumberFormat="1" applyFont="1" applyFill="1" applyAlignment="1">
      <alignment horizontal="left" vertical="center" wrapText="1"/>
    </xf>
    <xf numFmtId="0" fontId="12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left" vertical="top" wrapText="1"/>
    </xf>
    <xf numFmtId="0" fontId="11" fillId="0" borderId="0" xfId="0" applyFont="1" applyFill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32" borderId="0" xfId="0" applyFont="1" applyFill="1" applyAlignment="1">
      <alignment horizontal="left"/>
    </xf>
    <xf numFmtId="0" fontId="3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2" fillId="32" borderId="0" xfId="0" applyFont="1" applyFill="1" applyAlignment="1">
      <alignment horizontal="left" vertical="top" wrapText="1"/>
    </xf>
    <xf numFmtId="0" fontId="11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 wrapText="1"/>
    </xf>
    <xf numFmtId="0" fontId="10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5"/>
  <sheetViews>
    <sheetView tabSelected="1" zoomScaleSheetLayoutView="100" workbookViewId="0" topLeftCell="A1">
      <selection activeCell="A54" sqref="A54:F54"/>
    </sheetView>
  </sheetViews>
  <sheetFormatPr defaultColWidth="9.140625" defaultRowHeight="15"/>
  <cols>
    <col min="1" max="1" width="31.421875" style="1" customWidth="1"/>
    <col min="2" max="2" width="18.140625" style="1" customWidth="1"/>
    <col min="3" max="3" width="13.28125" style="1" customWidth="1"/>
    <col min="4" max="4" width="17.57421875" style="1" customWidth="1"/>
    <col min="5" max="5" width="18.00390625" style="1" customWidth="1"/>
    <col min="6" max="6" width="22.421875" style="1" customWidth="1"/>
    <col min="7" max="16384" width="9.140625" style="1" customWidth="1"/>
  </cols>
  <sheetData>
    <row r="1" spans="5:6" ht="15">
      <c r="E1" s="57" t="s">
        <v>24</v>
      </c>
      <c r="F1" s="57"/>
    </row>
    <row r="2" spans="1:6" ht="15">
      <c r="A2" s="48" t="s">
        <v>1</v>
      </c>
      <c r="B2" s="48"/>
      <c r="C2" s="48"/>
      <c r="D2" s="48"/>
      <c r="E2" s="48"/>
      <c r="F2" s="48"/>
    </row>
    <row r="3" spans="1:6" ht="15">
      <c r="A3" s="48" t="s">
        <v>46</v>
      </c>
      <c r="B3" s="48"/>
      <c r="C3" s="48"/>
      <c r="D3" s="48"/>
      <c r="E3" s="48"/>
      <c r="F3" s="48"/>
    </row>
    <row r="4" spans="1:6" ht="15" customHeight="1">
      <c r="A4" s="58"/>
      <c r="B4" s="58"/>
      <c r="C4" s="58"/>
      <c r="D4" s="58"/>
      <c r="E4" s="58"/>
      <c r="F4" s="58"/>
    </row>
    <row r="5" spans="1:6" ht="15">
      <c r="A5" s="48"/>
      <c r="B5" s="48"/>
      <c r="C5" s="48"/>
      <c r="D5" s="48"/>
      <c r="E5" s="48"/>
      <c r="F5" s="48"/>
    </row>
    <row r="7" spans="1:6" ht="29.25" customHeight="1">
      <c r="A7" s="50" t="s">
        <v>57</v>
      </c>
      <c r="B7" s="51"/>
      <c r="C7" s="51"/>
      <c r="D7" s="51"/>
      <c r="E7" s="51"/>
      <c r="F7" s="51"/>
    </row>
    <row r="8" spans="1:6" ht="15">
      <c r="A8" s="49"/>
      <c r="B8" s="49"/>
      <c r="C8" s="49"/>
      <c r="D8" s="49"/>
      <c r="E8" s="49"/>
      <c r="F8" s="49"/>
    </row>
    <row r="9" spans="1:6" ht="15" hidden="1">
      <c r="A9" s="49" t="s">
        <v>2</v>
      </c>
      <c r="B9" s="49"/>
      <c r="C9" s="49"/>
      <c r="D9" s="49"/>
      <c r="E9" s="49"/>
      <c r="F9" s="49"/>
    </row>
    <row r="10" spans="1:6" ht="17.25" customHeight="1" hidden="1">
      <c r="A10" s="52" t="s">
        <v>42</v>
      </c>
      <c r="B10" s="52"/>
      <c r="C10" s="52"/>
      <c r="D10" s="52"/>
      <c r="E10" s="52"/>
      <c r="F10" s="52"/>
    </row>
    <row r="11" spans="1:6" ht="15" hidden="1">
      <c r="A11" s="49" t="s">
        <v>43</v>
      </c>
      <c r="B11" s="49"/>
      <c r="C11" s="49"/>
      <c r="D11" s="49"/>
      <c r="E11" s="49"/>
      <c r="F11" s="49"/>
    </row>
    <row r="12" spans="1:6" ht="15">
      <c r="A12" s="52" t="s">
        <v>56</v>
      </c>
      <c r="B12" s="52"/>
      <c r="C12" s="52"/>
      <c r="D12" s="52"/>
      <c r="E12" s="52"/>
      <c r="F12" s="52"/>
    </row>
    <row r="13" spans="1:6" ht="15">
      <c r="A13" s="45" t="s">
        <v>3</v>
      </c>
      <c r="B13" s="45" t="s">
        <v>51</v>
      </c>
      <c r="C13" s="45" t="s">
        <v>4</v>
      </c>
      <c r="D13" s="45" t="s">
        <v>52</v>
      </c>
      <c r="E13" s="45" t="s">
        <v>5</v>
      </c>
      <c r="F13" s="45" t="s">
        <v>6</v>
      </c>
    </row>
    <row r="14" spans="1:6" s="2" customFormat="1" ht="115.5" customHeight="1">
      <c r="A14" s="45"/>
      <c r="B14" s="45"/>
      <c r="C14" s="45"/>
      <c r="D14" s="45"/>
      <c r="E14" s="45"/>
      <c r="F14" s="45"/>
    </row>
    <row r="15" spans="1:6" ht="15">
      <c r="A15" s="3">
        <v>1</v>
      </c>
      <c r="B15" s="3">
        <v>2</v>
      </c>
      <c r="C15" s="3">
        <v>3</v>
      </c>
      <c r="D15" s="3">
        <v>4</v>
      </c>
      <c r="E15" s="3">
        <v>5</v>
      </c>
      <c r="F15" s="3">
        <v>6</v>
      </c>
    </row>
    <row r="16" spans="1:6" ht="15">
      <c r="A16" s="14" t="s">
        <v>27</v>
      </c>
      <c r="B16" s="3"/>
      <c r="C16" s="3"/>
      <c r="D16" s="3"/>
      <c r="E16" s="3"/>
      <c r="F16" s="3"/>
    </row>
    <row r="17" spans="1:6" ht="15.75">
      <c r="A17" s="4" t="s">
        <v>55</v>
      </c>
      <c r="B17" s="21">
        <v>544492</v>
      </c>
      <c r="C17" s="21">
        <v>1</v>
      </c>
      <c r="D17" s="21">
        <f>ROUND(B17*C17,5)</f>
        <v>544492</v>
      </c>
      <c r="E17" s="7">
        <f>F68</f>
        <v>1.01323</v>
      </c>
      <c r="F17" s="25">
        <f>ROUND(D17*E17,5)</f>
        <v>551695.62916</v>
      </c>
    </row>
    <row r="18" spans="1:6" ht="15.75" hidden="1">
      <c r="A18" s="4" t="s">
        <v>7</v>
      </c>
      <c r="B18" s="21"/>
      <c r="C18" s="21"/>
      <c r="D18" s="21"/>
      <c r="E18" s="7">
        <v>1.0125</v>
      </c>
      <c r="F18" s="25"/>
    </row>
    <row r="19" spans="1:6" ht="31.5" hidden="1">
      <c r="A19" s="4" t="s">
        <v>14</v>
      </c>
      <c r="B19" s="21"/>
      <c r="C19" s="21"/>
      <c r="D19" s="21">
        <f>ROUND(B19*C19,5)</f>
        <v>0</v>
      </c>
      <c r="E19" s="7">
        <v>1.0125</v>
      </c>
      <c r="F19" s="25">
        <f>ROUND(D19*E19,5)</f>
        <v>0</v>
      </c>
    </row>
    <row r="20" spans="1:6" ht="15.75" hidden="1">
      <c r="A20" s="4" t="s">
        <v>8</v>
      </c>
      <c r="B20" s="21"/>
      <c r="C20" s="21"/>
      <c r="D20" s="21">
        <f>ROUND(B20*C20,5)</f>
        <v>0</v>
      </c>
      <c r="E20" s="7">
        <v>1.0125</v>
      </c>
      <c r="F20" s="25">
        <f>ROUND(D20*E20,5)</f>
        <v>0</v>
      </c>
    </row>
    <row r="21" spans="1:6" ht="80.25" customHeight="1" hidden="1">
      <c r="A21" s="4" t="s">
        <v>9</v>
      </c>
      <c r="B21" s="22"/>
      <c r="C21" s="22"/>
      <c r="D21" s="22"/>
      <c r="E21" s="7">
        <v>1.0125</v>
      </c>
      <c r="F21" s="22"/>
    </row>
    <row r="22" spans="1:6" ht="31.5" hidden="1">
      <c r="A22" s="4" t="s">
        <v>10</v>
      </c>
      <c r="B22" s="22"/>
      <c r="C22" s="21"/>
      <c r="D22" s="21"/>
      <c r="E22" s="7">
        <v>1.0125</v>
      </c>
      <c r="F22" s="25"/>
    </row>
    <row r="23" spans="1:6" ht="22.5" customHeight="1" hidden="1">
      <c r="A23" s="4" t="s">
        <v>25</v>
      </c>
      <c r="B23" s="21"/>
      <c r="C23" s="21"/>
      <c r="D23" s="21">
        <f aca="true" t="shared" si="0" ref="D23:D28">ROUND(B23*C23,5)</f>
        <v>0</v>
      </c>
      <c r="E23" s="7">
        <v>1.0125</v>
      </c>
      <c r="F23" s="25">
        <f>ROUND(D23*E23,5)</f>
        <v>0</v>
      </c>
    </row>
    <row r="24" spans="1:6" ht="22.5" customHeight="1" hidden="1">
      <c r="A24" s="4" t="s">
        <v>39</v>
      </c>
      <c r="B24" s="21"/>
      <c r="C24" s="21"/>
      <c r="D24" s="21">
        <f t="shared" si="0"/>
        <v>0</v>
      </c>
      <c r="E24" s="7">
        <v>1.0125</v>
      </c>
      <c r="F24" s="25">
        <f>ROUND(D24*E24,5)</f>
        <v>0</v>
      </c>
    </row>
    <row r="25" spans="1:6" ht="31.5" hidden="1">
      <c r="A25" s="4" t="s">
        <v>40</v>
      </c>
      <c r="B25" s="21"/>
      <c r="C25" s="21"/>
      <c r="D25" s="21">
        <f t="shared" si="0"/>
        <v>0</v>
      </c>
      <c r="E25" s="7">
        <v>1.0125</v>
      </c>
      <c r="F25" s="25">
        <f>ROUND(D25*E25,5)</f>
        <v>0</v>
      </c>
    </row>
    <row r="26" spans="1:6" ht="22.5" customHeight="1" hidden="1">
      <c r="A26" s="4" t="s">
        <v>41</v>
      </c>
      <c r="B26" s="21"/>
      <c r="C26" s="21"/>
      <c r="D26" s="21">
        <f t="shared" si="0"/>
        <v>0</v>
      </c>
      <c r="E26" s="7">
        <v>1.0125</v>
      </c>
      <c r="F26" s="25">
        <f>ROUND(D26*E26,5)</f>
        <v>0</v>
      </c>
    </row>
    <row r="27" spans="1:6" ht="47.25" hidden="1">
      <c r="A27" s="4" t="s">
        <v>11</v>
      </c>
      <c r="B27" s="21"/>
      <c r="C27" s="21">
        <f>C17</f>
        <v>1</v>
      </c>
      <c r="D27" s="21">
        <f t="shared" si="0"/>
        <v>0</v>
      </c>
      <c r="E27" s="7">
        <v>1.0125</v>
      </c>
      <c r="F27" s="25">
        <f>ROUND(D27*E27,5)</f>
        <v>0</v>
      </c>
    </row>
    <row r="28" spans="1:6" ht="31.5" hidden="1">
      <c r="A28" s="4" t="s">
        <v>29</v>
      </c>
      <c r="B28" s="23"/>
      <c r="C28" s="21"/>
      <c r="D28" s="21">
        <f t="shared" si="0"/>
        <v>0</v>
      </c>
      <c r="E28" s="7">
        <v>1.0125</v>
      </c>
      <c r="F28" s="25">
        <f>D28*E28</f>
        <v>0</v>
      </c>
    </row>
    <row r="29" spans="1:6" ht="15.75" hidden="1">
      <c r="A29" s="4" t="s">
        <v>7</v>
      </c>
      <c r="B29" s="21"/>
      <c r="C29" s="21"/>
      <c r="D29" s="21"/>
      <c r="E29" s="7">
        <v>1.02095</v>
      </c>
      <c r="F29" s="25"/>
    </row>
    <row r="30" spans="1:6" ht="31.5" hidden="1">
      <c r="A30" s="4" t="s">
        <v>14</v>
      </c>
      <c r="B30" s="21"/>
      <c r="C30" s="21"/>
      <c r="D30" s="21">
        <f>ROUND(B30*C30,5)</f>
        <v>0</v>
      </c>
      <c r="E30" s="7">
        <v>1.02095</v>
      </c>
      <c r="F30" s="25">
        <f>ROUND(D30*E30,5)</f>
        <v>0</v>
      </c>
    </row>
    <row r="31" spans="1:6" ht="15.75" hidden="1">
      <c r="A31" s="4" t="s">
        <v>8</v>
      </c>
      <c r="B31" s="21"/>
      <c r="C31" s="21"/>
      <c r="D31" s="21">
        <f>ROUND(B31*C31,5)</f>
        <v>0</v>
      </c>
      <c r="E31" s="7">
        <v>1.02095</v>
      </c>
      <c r="F31" s="25">
        <f>ROUND(D31*E31,5)</f>
        <v>0</v>
      </c>
    </row>
    <row r="32" spans="1:6" ht="80.25" customHeight="1" hidden="1">
      <c r="A32" s="4" t="s">
        <v>9</v>
      </c>
      <c r="B32" s="22"/>
      <c r="C32" s="22"/>
      <c r="D32" s="22"/>
      <c r="E32" s="7">
        <v>1.02095</v>
      </c>
      <c r="F32" s="22"/>
    </row>
    <row r="33" spans="1:6" ht="31.5" hidden="1">
      <c r="A33" s="4" t="s">
        <v>10</v>
      </c>
      <c r="B33" s="22"/>
      <c r="C33" s="21"/>
      <c r="D33" s="21"/>
      <c r="E33" s="7">
        <v>1.02095</v>
      </c>
      <c r="F33" s="25"/>
    </row>
    <row r="34" spans="1:6" ht="30.75" customHeight="1" hidden="1">
      <c r="A34" s="4" t="s">
        <v>25</v>
      </c>
      <c r="B34" s="21"/>
      <c r="C34" s="21"/>
      <c r="D34" s="21">
        <f>ROUND(B34*C34,5)</f>
        <v>0</v>
      </c>
      <c r="E34" s="7">
        <v>1.02095</v>
      </c>
      <c r="F34" s="25">
        <f>ROUND(D34*E34,5)</f>
        <v>0</v>
      </c>
    </row>
    <row r="35" spans="1:6" ht="15.75">
      <c r="A35" s="5" t="s">
        <v>13</v>
      </c>
      <c r="B35" s="24">
        <f>SUM(B17:B34)</f>
        <v>544492</v>
      </c>
      <c r="C35" s="24"/>
      <c r="D35" s="24">
        <f>SUM(D17:D34)</f>
        <v>544492</v>
      </c>
      <c r="E35" s="19"/>
      <c r="F35" s="26">
        <f>SUM(F17:F34)</f>
        <v>551695.62916</v>
      </c>
    </row>
    <row r="36" spans="1:6" ht="15.75">
      <c r="A36" s="4" t="s">
        <v>12</v>
      </c>
      <c r="B36" s="23">
        <f>(B35)/1.2*0.2</f>
        <v>90748.66666666669</v>
      </c>
      <c r="C36" s="23"/>
      <c r="D36" s="23">
        <f>(D35)/1.2*0.2</f>
        <v>90748.66666666669</v>
      </c>
      <c r="E36" s="16"/>
      <c r="F36" s="23">
        <f>(F35)/1.2*0.2</f>
        <v>91949.27152666668</v>
      </c>
    </row>
    <row r="37" spans="1:6" ht="15.75" hidden="1">
      <c r="A37" s="4" t="s">
        <v>44</v>
      </c>
      <c r="B37" s="23">
        <v>3136232</v>
      </c>
      <c r="C37" s="21">
        <f>C27</f>
        <v>1</v>
      </c>
      <c r="D37" s="21">
        <f>ROUND(B37*C37,5)</f>
        <v>3136232</v>
      </c>
      <c r="E37" s="7">
        <f>E27</f>
        <v>1.0125</v>
      </c>
      <c r="F37" s="25">
        <f>D37*E37</f>
        <v>3175434.9</v>
      </c>
    </row>
    <row r="38" spans="1:6" ht="15.75" hidden="1">
      <c r="A38" s="4" t="s">
        <v>45</v>
      </c>
      <c r="B38" s="23">
        <f>B35-B37</f>
        <v>-2591740</v>
      </c>
      <c r="C38" s="23"/>
      <c r="D38" s="23">
        <f>D35-D37</f>
        <v>-2591740</v>
      </c>
      <c r="E38" s="16"/>
      <c r="F38" s="23">
        <f>F35-F37+0.01</f>
        <v>-2623739.26084</v>
      </c>
    </row>
    <row r="39" spans="1:6" ht="15.75" hidden="1">
      <c r="A39" s="15" t="s">
        <v>28</v>
      </c>
      <c r="B39" s="9"/>
      <c r="C39" s="10"/>
      <c r="D39" s="9"/>
      <c r="E39" s="9"/>
      <c r="F39" s="13"/>
    </row>
    <row r="40" spans="1:6" ht="15.75" hidden="1">
      <c r="A40" s="4" t="s">
        <v>30</v>
      </c>
      <c r="B40" s="6">
        <v>2037.588</v>
      </c>
      <c r="C40" s="11">
        <v>0.9963</v>
      </c>
      <c r="D40" s="6">
        <f>ROUND(B40*C40,5)</f>
        <v>2030.04892</v>
      </c>
      <c r="E40" s="7">
        <v>1.03505</v>
      </c>
      <c r="F40" s="12">
        <f>D40*E40</f>
        <v>2101.202134646</v>
      </c>
    </row>
    <row r="41" spans="1:6" ht="15.75" hidden="1">
      <c r="A41" s="5" t="s">
        <v>13</v>
      </c>
      <c r="B41" s="18">
        <f>B40</f>
        <v>2037.588</v>
      </c>
      <c r="C41" s="20"/>
      <c r="D41" s="18">
        <f>D40</f>
        <v>2030.04892</v>
      </c>
      <c r="E41" s="20"/>
      <c r="F41" s="18">
        <f>F40</f>
        <v>2101.202134646</v>
      </c>
    </row>
    <row r="42" spans="1:6" ht="15.75" hidden="1">
      <c r="A42" s="8" t="s">
        <v>12</v>
      </c>
      <c r="B42" s="6">
        <f>B41/1.2*0.2</f>
        <v>339.598</v>
      </c>
      <c r="C42" s="6"/>
      <c r="D42" s="6">
        <f>D41/1.2*0.2</f>
        <v>338.3414866666667</v>
      </c>
      <c r="E42" s="6"/>
      <c r="F42" s="6">
        <f>F41/1.2*0.2</f>
        <v>350.2003557743334</v>
      </c>
    </row>
    <row r="43" spans="1:6" ht="15.75" hidden="1">
      <c r="A43" s="5" t="s">
        <v>31</v>
      </c>
      <c r="B43" s="18">
        <f>B41+B35</f>
        <v>546529.588</v>
      </c>
      <c r="C43" s="20"/>
      <c r="D43" s="18">
        <f>D41+D35</f>
        <v>546522.04892</v>
      </c>
      <c r="E43" s="20"/>
      <c r="F43" s="18">
        <f>F41+F35</f>
        <v>553796.831294646</v>
      </c>
    </row>
    <row r="44" spans="1:6" ht="15.75" hidden="1">
      <c r="A44" s="4"/>
      <c r="B44" s="17"/>
      <c r="C44" s="17"/>
      <c r="D44" s="17"/>
      <c r="E44" s="17"/>
      <c r="F44" s="17"/>
    </row>
    <row r="45" spans="1:12" ht="15.75">
      <c r="A45" s="43" t="s">
        <v>48</v>
      </c>
      <c r="B45" s="43"/>
      <c r="C45" s="43"/>
      <c r="D45" s="28"/>
      <c r="E45" s="29"/>
      <c r="F45" s="29"/>
      <c r="G45" s="29"/>
      <c r="H45" s="29"/>
      <c r="I45" s="29"/>
      <c r="J45" s="29"/>
      <c r="K45" s="29"/>
      <c r="L45" s="29"/>
    </row>
    <row r="46" spans="1:12" ht="15.75">
      <c r="A46" s="43" t="s">
        <v>49</v>
      </c>
      <c r="B46" s="43"/>
      <c r="C46" s="43"/>
      <c r="D46" s="43"/>
      <c r="E46" s="29"/>
      <c r="F46" s="29"/>
      <c r="G46" s="29"/>
      <c r="H46" s="29"/>
      <c r="I46" s="29"/>
      <c r="J46" s="29"/>
      <c r="K46" s="29"/>
      <c r="L46" s="29"/>
    </row>
    <row r="47" spans="1:12" ht="15.75" customHeight="1">
      <c r="A47" s="43" t="s">
        <v>50</v>
      </c>
      <c r="B47" s="43"/>
      <c r="C47" s="43"/>
      <c r="D47" s="27"/>
      <c r="E47" s="29"/>
      <c r="F47" s="29"/>
      <c r="G47" s="29"/>
      <c r="H47" s="29"/>
      <c r="I47" s="29"/>
      <c r="J47" s="29"/>
      <c r="K47" s="29"/>
      <c r="L47" s="29"/>
    </row>
    <row r="48" spans="1:12" ht="4.5" customHeight="1">
      <c r="A48" s="29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</row>
    <row r="49" spans="1:12" ht="15.75">
      <c r="A49" s="55" t="s">
        <v>15</v>
      </c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</row>
    <row r="50" spans="1:12" ht="47.25" customHeight="1" hidden="1">
      <c r="A50" s="56" t="s">
        <v>26</v>
      </c>
      <c r="B50" s="56"/>
      <c r="C50" s="56"/>
      <c r="D50" s="56"/>
      <c r="E50" s="56"/>
      <c r="F50" s="56"/>
      <c r="G50" s="31"/>
      <c r="H50" s="31"/>
      <c r="I50" s="31"/>
      <c r="J50" s="31"/>
      <c r="K50" s="31"/>
      <c r="L50" s="31"/>
    </row>
    <row r="51" spans="1:12" ht="15.75">
      <c r="A51" s="32" t="s">
        <v>16</v>
      </c>
      <c r="B51" s="29"/>
      <c r="C51" s="33">
        <v>1</v>
      </c>
      <c r="D51" s="29"/>
      <c r="E51" s="29"/>
      <c r="F51" s="29"/>
      <c r="G51" s="29"/>
      <c r="H51" s="29"/>
      <c r="I51" s="29"/>
      <c r="J51" s="29"/>
      <c r="K51" s="29"/>
      <c r="L51" s="29"/>
    </row>
    <row r="52" spans="1:12" ht="10.5" customHeight="1">
      <c r="A52" s="29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</row>
    <row r="53" spans="1:12" ht="32.25" customHeight="1">
      <c r="A53" s="46" t="s">
        <v>54</v>
      </c>
      <c r="B53" s="46"/>
      <c r="C53" s="46"/>
      <c r="D53" s="46"/>
      <c r="E53" s="46"/>
      <c r="F53" s="46"/>
      <c r="G53" s="34"/>
      <c r="H53" s="34"/>
      <c r="I53" s="34"/>
      <c r="J53" s="34"/>
      <c r="K53" s="34"/>
      <c r="L53" s="34"/>
    </row>
    <row r="54" spans="1:12" ht="15.75">
      <c r="A54" s="44" t="s">
        <v>32</v>
      </c>
      <c r="B54" s="44"/>
      <c r="C54" s="44"/>
      <c r="D54" s="44"/>
      <c r="E54" s="44"/>
      <c r="F54" s="44"/>
      <c r="G54" s="35"/>
      <c r="H54" s="35"/>
      <c r="I54" s="35"/>
      <c r="J54" s="35"/>
      <c r="K54" s="35"/>
      <c r="L54" s="35"/>
    </row>
    <row r="55" spans="1:12" ht="15.75">
      <c r="A55" s="54" t="s">
        <v>17</v>
      </c>
      <c r="B55" s="54"/>
      <c r="C55" s="54"/>
      <c r="D55" s="54"/>
      <c r="E55" s="54"/>
      <c r="F55" s="37">
        <v>1</v>
      </c>
      <c r="G55" s="28"/>
      <c r="H55" s="28"/>
      <c r="I55" s="28"/>
      <c r="J55" s="28"/>
      <c r="K55" s="28"/>
      <c r="L55" s="28"/>
    </row>
    <row r="56" spans="1:12" ht="15.75">
      <c r="A56" s="36"/>
      <c r="B56" s="36"/>
      <c r="C56" s="36"/>
      <c r="D56" s="36"/>
      <c r="E56" s="36"/>
      <c r="F56" s="37"/>
      <c r="G56" s="28"/>
      <c r="H56" s="28"/>
      <c r="I56" s="28"/>
      <c r="J56" s="28"/>
      <c r="K56" s="28"/>
      <c r="L56" s="28"/>
    </row>
    <row r="57" spans="1:12" ht="15.75" hidden="1">
      <c r="A57" s="44" t="s">
        <v>33</v>
      </c>
      <c r="B57" s="44"/>
      <c r="C57" s="44"/>
      <c r="D57" s="44"/>
      <c r="E57" s="44"/>
      <c r="F57" s="44"/>
      <c r="G57" s="28"/>
      <c r="H57" s="28"/>
      <c r="I57" s="28"/>
      <c r="J57" s="28"/>
      <c r="K57" s="28"/>
      <c r="L57" s="28"/>
    </row>
    <row r="58" spans="1:12" ht="15.75" hidden="1">
      <c r="A58" s="54" t="s">
        <v>37</v>
      </c>
      <c r="B58" s="54"/>
      <c r="C58" s="54"/>
      <c r="D58" s="54"/>
      <c r="E58" s="54"/>
      <c r="F58" s="37">
        <v>1</v>
      </c>
      <c r="G58" s="28"/>
      <c r="H58" s="28"/>
      <c r="I58" s="28"/>
      <c r="J58" s="28"/>
      <c r="K58" s="28"/>
      <c r="L58" s="28"/>
    </row>
    <row r="59" spans="1:12" ht="15" hidden="1">
      <c r="A59" s="29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</row>
    <row r="60" spans="1:12" ht="15.75">
      <c r="A60" s="44" t="s">
        <v>18</v>
      </c>
      <c r="B60" s="44"/>
      <c r="C60" s="44"/>
      <c r="D60" s="44"/>
      <c r="E60" s="44"/>
      <c r="F60" s="44"/>
      <c r="G60" s="29"/>
      <c r="H60" s="29"/>
      <c r="I60" s="29"/>
      <c r="J60" s="29"/>
      <c r="K60" s="29"/>
      <c r="L60" s="29"/>
    </row>
    <row r="61" spans="1:12" ht="15.75">
      <c r="A61" s="56" t="s">
        <v>19</v>
      </c>
      <c r="B61" s="56"/>
      <c r="C61" s="56"/>
      <c r="D61" s="56"/>
      <c r="E61" s="56"/>
      <c r="F61" s="38">
        <v>1.054</v>
      </c>
      <c r="G61" s="29"/>
      <c r="H61" s="29"/>
      <c r="I61" s="29"/>
      <c r="J61" s="29"/>
      <c r="K61" s="29"/>
      <c r="L61" s="29"/>
    </row>
    <row r="62" spans="1:12" ht="15.75">
      <c r="A62" s="39" t="s">
        <v>20</v>
      </c>
      <c r="B62" s="39"/>
      <c r="C62" s="39"/>
      <c r="D62" s="39"/>
      <c r="E62" s="39"/>
      <c r="F62" s="39"/>
      <c r="G62" s="29"/>
      <c r="H62" s="29"/>
      <c r="I62" s="29"/>
      <c r="J62" s="29"/>
      <c r="K62" s="29"/>
      <c r="L62" s="29"/>
    </row>
    <row r="63" spans="1:12" ht="15.75">
      <c r="A63" s="54" t="s">
        <v>21</v>
      </c>
      <c r="B63" s="54"/>
      <c r="C63" s="40"/>
      <c r="D63" s="40"/>
      <c r="E63" s="40"/>
      <c r="F63" s="41">
        <v>1.00439</v>
      </c>
      <c r="G63" s="29"/>
      <c r="H63" s="29"/>
      <c r="I63" s="29"/>
      <c r="J63" s="29"/>
      <c r="K63" s="29"/>
      <c r="L63" s="29"/>
    </row>
    <row r="64" spans="1:12" ht="15">
      <c r="A64" s="29"/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</row>
    <row r="65" spans="1:12" ht="15.75">
      <c r="A65" s="53" t="s">
        <v>22</v>
      </c>
      <c r="B65" s="53"/>
      <c r="C65" s="53"/>
      <c r="D65" s="53"/>
      <c r="E65" s="53"/>
      <c r="F65" s="53"/>
      <c r="G65" s="29"/>
      <c r="H65" s="29"/>
      <c r="I65" s="29"/>
      <c r="J65" s="29"/>
      <c r="K65" s="29"/>
      <c r="L65" s="29"/>
    </row>
    <row r="66" spans="1:12" ht="15.75">
      <c r="A66" s="30" t="s">
        <v>23</v>
      </c>
      <c r="B66" s="47" t="s">
        <v>53</v>
      </c>
      <c r="C66" s="47"/>
      <c r="D66" s="47"/>
      <c r="E66" s="47"/>
      <c r="F66" s="38">
        <v>1.01323</v>
      </c>
      <c r="G66" s="29"/>
      <c r="H66" s="29"/>
      <c r="I66" s="29"/>
      <c r="J66" s="29"/>
      <c r="K66" s="29"/>
      <c r="L66" s="29"/>
    </row>
    <row r="67" spans="1:12" ht="20.25">
      <c r="A67" s="42"/>
      <c r="B67" s="42"/>
      <c r="C67" s="42"/>
      <c r="D67" s="42"/>
      <c r="E67" s="42"/>
      <c r="F67" s="42"/>
      <c r="G67" s="29"/>
      <c r="H67" s="29"/>
      <c r="I67" s="29"/>
      <c r="J67" s="29"/>
      <c r="K67" s="29"/>
      <c r="L67" s="29"/>
    </row>
    <row r="68" spans="1:12" ht="42" customHeight="1">
      <c r="A68" s="44" t="s">
        <v>47</v>
      </c>
      <c r="B68" s="44"/>
      <c r="C68" s="44"/>
      <c r="D68" s="44"/>
      <c r="E68" s="44"/>
      <c r="F68" s="38">
        <f>ROUND(F55*F66,5)</f>
        <v>1.01323</v>
      </c>
      <c r="G68" s="29"/>
      <c r="H68" s="29"/>
      <c r="I68" s="29"/>
      <c r="J68" s="29"/>
      <c r="K68" s="29"/>
      <c r="L68" s="29"/>
    </row>
    <row r="69" spans="1:12" ht="12.75" customHeight="1" hidden="1">
      <c r="A69" s="44" t="s">
        <v>38</v>
      </c>
      <c r="B69" s="44"/>
      <c r="C69" s="44"/>
      <c r="D69" s="44"/>
      <c r="E69" s="44"/>
      <c r="F69" s="38">
        <f>ROUND(F58*F66,5)</f>
        <v>1.01323</v>
      </c>
      <c r="G69" s="29"/>
      <c r="H69" s="29"/>
      <c r="I69" s="29"/>
      <c r="J69" s="29"/>
      <c r="K69" s="29"/>
      <c r="L69" s="29"/>
    </row>
    <row r="70" spans="1:12" ht="15" hidden="1">
      <c r="A70" s="29"/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</row>
    <row r="71" spans="1:12" ht="15">
      <c r="A71" s="32" t="s">
        <v>0</v>
      </c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</row>
    <row r="72" ht="15">
      <c r="A72" s="1" t="s">
        <v>34</v>
      </c>
    </row>
    <row r="73" ht="15">
      <c r="A73" s="1" t="s">
        <v>35</v>
      </c>
    </row>
    <row r="75" ht="15">
      <c r="A75" s="1" t="s">
        <v>36</v>
      </c>
    </row>
  </sheetData>
  <sheetProtection/>
  <mergeCells count="34">
    <mergeCell ref="E1:F1"/>
    <mergeCell ref="A8:F8"/>
    <mergeCell ref="A3:F3"/>
    <mergeCell ref="A4:F4"/>
    <mergeCell ref="A5:F5"/>
    <mergeCell ref="A63:B63"/>
    <mergeCell ref="A57:F57"/>
    <mergeCell ref="A58:E58"/>
    <mergeCell ref="A60:F60"/>
    <mergeCell ref="A65:F65"/>
    <mergeCell ref="A55:E55"/>
    <mergeCell ref="A49:L49"/>
    <mergeCell ref="A50:F50"/>
    <mergeCell ref="A61:E61"/>
    <mergeCell ref="A46:D46"/>
    <mergeCell ref="A47:C47"/>
    <mergeCell ref="A54:F54"/>
    <mergeCell ref="A2:F2"/>
    <mergeCell ref="A11:F11"/>
    <mergeCell ref="A7:F7"/>
    <mergeCell ref="A9:F9"/>
    <mergeCell ref="A10:F10"/>
    <mergeCell ref="F13:F14"/>
    <mergeCell ref="A12:F12"/>
    <mergeCell ref="A45:C45"/>
    <mergeCell ref="A69:E69"/>
    <mergeCell ref="A13:A14"/>
    <mergeCell ref="B13:B14"/>
    <mergeCell ref="C13:C14"/>
    <mergeCell ref="D13:D14"/>
    <mergeCell ref="E13:E14"/>
    <mergeCell ref="A53:F53"/>
    <mergeCell ref="B66:E66"/>
    <mergeCell ref="A68:E6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2020-02-25T05:24:06Z</cp:lastPrinted>
  <dcterms:created xsi:type="dcterms:W3CDTF">2006-09-16T00:00:00Z</dcterms:created>
  <dcterms:modified xsi:type="dcterms:W3CDTF">2021-11-15T12:09:12Z</dcterms:modified>
  <cp:category/>
  <cp:version/>
  <cp:contentType/>
  <cp:contentStatus/>
</cp:coreProperties>
</file>