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tabRatio="771" activeTab="0"/>
  </bookViews>
  <sheets>
    <sheet name="Мои данные" sheetId="1" r:id="rId1"/>
    <sheet name="Ведомость ресурсов" sheetId="2" r:id="rId2"/>
  </sheets>
  <definedNames>
    <definedName name="_xlnm.Print_Titles" localSheetId="1">'Ведомость ресурсов'!$21:$21</definedName>
    <definedName name="_xlnm.Print_Titles" localSheetId="0">'Мои данные'!$27:$27</definedName>
    <definedName name="_xlnm.Print_Area" localSheetId="1">'Ведомость ресурсов'!$A$1:$N$63</definedName>
    <definedName name="_xlnm.Print_Area" localSheetId="0">'Мои данные'!$A$1:$U$103</definedName>
  </definedNames>
  <calcPr fullCalcOnLoad="1"/>
</workbook>
</file>

<file path=xl/comments1.xml><?xml version="1.0" encoding="utf-8"?>
<comments xmlns="http://schemas.openxmlformats.org/spreadsheetml/2006/main">
  <authors>
    <author>Сергей</author>
    <author>Alex</author>
    <author>Alex Sosedko</author>
    <author>onikitina</author>
    <author>&lt;&gt;</author>
    <author>YuKazaeva</author>
  </authors>
  <commentList>
    <comment ref="A14" authorId="0">
      <text>
        <r>
          <rPr>
            <sz val="8"/>
            <rFont val="Tahoma"/>
            <family val="2"/>
          </rPr>
          <t xml:space="preserve"> &lt;Основание&gt;</t>
        </r>
      </text>
    </comment>
    <comment ref="J17" authorId="1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19" authorId="1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27" authorId="0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27" authorId="0">
      <text>
        <r>
          <rPr>
            <sz val="8"/>
            <rFont val="Tahoma"/>
            <family val="2"/>
          </rPr>
          <t xml:space="preserve"> &lt;Количество всего (физ. объем) по позиции&gt;
&lt;Формула расчета физ. объема&gt;
&lt;Нормы НР 2001г. по позиции&gt;
&lt;Нормы СП 2001г. по позиции&gt;</t>
        </r>
      </text>
    </comment>
    <comment ref="D27" authorId="2">
      <text>
        <r>
          <rPr>
            <b/>
            <sz val="8"/>
            <rFont val="Tahoma"/>
            <family val="2"/>
          </rPr>
          <t xml:space="preserve"> &lt;ПЗ по позиции на единицу в базисных ценах с учетом всех к-тов&gt;</t>
        </r>
      </text>
    </comment>
    <comment ref="E27" authorId="2">
      <text>
        <r>
          <rPr>
            <b/>
            <sz val="8"/>
            <rFont val="Tahoma"/>
            <family val="2"/>
          </rPr>
          <t xml:space="preserve"> 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27" authorId="2">
      <text>
        <r>
          <rPr>
            <b/>
            <sz val="8"/>
            <rFont val="Tahoma"/>
            <family val="2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27" authorId="1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7" authorId="1">
      <text>
        <r>
          <rPr>
            <b/>
            <sz val="8"/>
            <rFont val="Tahoma"/>
            <family val="2"/>
          </rPr>
          <t xml:space="preserve"> &lt;ИТОГО ОЗП на физобъем по позиции в базисных ценах&gt;
_____
&lt;ИТОГО МАТ на физобъем по позиции в базисных ценах&gt;
</t>
        </r>
      </text>
    </comment>
    <comment ref="I27" authorId="1">
      <text>
        <r>
          <rPr>
            <b/>
            <sz val="8"/>
            <rFont val="Tahoma"/>
            <family val="2"/>
          </rPr>
          <t xml:space="preserve"> &lt;ИТОГО ЭММ на физобъем по позиции в базисных ценах&gt;
_____
&lt;ИТОГО ЗПМ на физобъем по позиции в базисных ценах&gt;
</t>
        </r>
      </text>
    </comment>
    <comment ref="J27" authorId="0">
      <text>
        <r>
          <rPr>
            <sz val="8"/>
            <rFont val="Tahoma"/>
            <family val="2"/>
          </rPr>
          <t xml:space="preserve"> &lt;ИТОГО ПЗ по позиции в текущих ценах&gt;
&lt;Сумма НР по позиции при расчете в текущих ценах (ресурсный расчет)&gt;
&lt;Сумма СП по позиции при расчете в текущих ценах (ресурсный расчет)&gt;</t>
        </r>
      </text>
    </comment>
    <comment ref="K27" authorId="0">
      <text>
        <r>
          <rPr>
            <sz val="8"/>
            <rFont val="Tahoma"/>
            <family val="2"/>
          </rPr>
          <t xml:space="preserve"> &lt;ИТОГО ОЗП по позиции в текущих ценах&gt;
_____
&lt;ИТОГО МАТ по позиции в текущих ценах&gt;
</t>
        </r>
      </text>
    </comment>
    <comment ref="U27" authorId="0">
      <text>
        <r>
          <rPr>
            <sz val="8"/>
            <rFont val="Tahoma"/>
            <family val="2"/>
          </rPr>
          <t xml:space="preserve"> &lt;ИТОГО ЭММ по позиции в текущих ценах&gt;
_____
&lt;ИТОГО ЗПМ по позиции в текущих ценах&gt;
</t>
        </r>
      </text>
    </comment>
    <comment ref="G17" authorId="1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19" authorId="1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H96" authorId="0">
      <text>
        <r>
          <rPr>
            <sz val="8"/>
            <rFont val="Tahoma"/>
            <family val="2"/>
          </rPr>
          <t xml:space="preserve"> &lt;З/п основных рабочих (итоги)&gt;
_____
&lt;Материалы (итоги)&gt;</t>
        </r>
      </text>
    </comment>
    <comment ref="I96" authorId="0">
      <text>
        <r>
          <rPr>
            <sz val="8"/>
            <rFont val="Tahoma"/>
            <family val="2"/>
          </rPr>
          <t xml:space="preserve"> &lt;Эксплуатация машин (итоги)&gt;
_____
&lt;З/п машинистов (итоги)&gt;</t>
        </r>
      </text>
    </comment>
    <comment ref="J96" authorId="0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K96" authorId="0">
      <text>
        <r>
          <rPr>
            <sz val="8"/>
            <rFont val="Tahoma"/>
            <family val="2"/>
          </rPr>
          <t xml:space="preserve"> &lt;З/п основных рабочих в тек.ценах (итоги)&gt;
_____
&lt;Материалы в тек.ценах (итоги)&gt;</t>
        </r>
      </text>
    </comment>
    <comment ref="U96" authorId="0">
      <text>
        <r>
          <rPr>
            <sz val="8"/>
            <rFont val="Tahoma"/>
            <family val="2"/>
          </rPr>
          <t xml:space="preserve"> &lt;Эксплуатация машин в тек.ценах (итоги)&gt;
_____
&lt;З/п машинистов в тек.ценах (итоги)&gt;</t>
        </r>
      </text>
    </comment>
    <comment ref="A96" authorId="0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L22" authorId="0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B27" authorId="0">
      <text>
        <r>
          <rPr>
            <sz val="8"/>
            <rFont val="Tahoma"/>
            <family val="2"/>
          </rPr>
          <t xml:space="preserve"> &lt;Обоснование (код) позиции&gt;
&lt;Наименование (текстовая часть) расценки&gt;
&lt;Обоснование коэффициентов&gt;
&lt;Ед. измерения по расценке&gt;
&lt;Строка задания НР для рес.расч.&gt;
&lt;Строка задания СП для рес.расч.&gt;</t>
        </r>
      </text>
    </comment>
    <comment ref="V18" authorId="3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V19" authorId="3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W18" authorId="3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W19" authorId="3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96" authorId="0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N27" authorId="2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A4" authorId="0">
      <text>
        <r>
          <rPr>
            <sz val="8"/>
            <rFont val="Tahoma"/>
            <family val="2"/>
          </rPr>
          <t xml:space="preserve">   /&lt;Заказчик&gt;/</t>
        </r>
      </text>
    </comment>
    <comment ref="H4" authorId="0">
      <text>
        <r>
          <rPr>
            <sz val="8"/>
            <rFont val="Tahoma"/>
            <family val="2"/>
          </rPr>
          <t xml:space="preserve">  /&lt;Подрядчик&gt;/</t>
        </r>
      </text>
    </comment>
    <comment ref="A8" authorId="4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10" authorId="5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11" authorId="0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13" authorId="0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98" authorId="0">
      <text>
        <r>
          <rPr>
            <sz val="8"/>
            <rFont val="Tahoma"/>
            <family val="2"/>
          </rPr>
          <t xml:space="preserve"> &lt;Составил&gt;</t>
        </r>
      </text>
    </comment>
    <comment ref="A100" authorId="0">
      <text>
        <r>
          <rPr>
            <sz val="8"/>
            <rFont val="Tahoma"/>
            <family val="2"/>
          </rPr>
          <t xml:space="preserve"> &lt;Проверил&gt;</t>
        </r>
      </text>
    </comment>
  </commentList>
</comments>
</file>

<file path=xl/comments2.xml><?xml version="1.0" encoding="utf-8"?>
<comments xmlns="http://schemas.openxmlformats.org/spreadsheetml/2006/main">
  <authors>
    <author>&lt;&gt;</author>
    <author>YuKazaeva</author>
    <author>Сергей</author>
    <author>Alex</author>
    <author>onikitina</author>
  </authors>
  <commentList>
    <comment ref="A2" authorId="0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4" authorId="1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5" authorId="2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7" authorId="2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8" authorId="2">
      <text>
        <r>
          <rPr>
            <sz val="8"/>
            <rFont val="Tahoma"/>
            <family val="2"/>
          </rPr>
          <t xml:space="preserve"> &lt;Основание&gt;</t>
        </r>
      </text>
    </comment>
    <comment ref="G11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11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13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J13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21" authorId="2">
      <text>
        <r>
          <rPr>
            <sz val="8"/>
            <rFont val="Tahoma"/>
            <family val="2"/>
          </rPr>
          <t xml:space="preserve"> &lt;Номер ресурса п.п.&gt;</t>
        </r>
      </text>
    </comment>
    <comment ref="B21" authorId="2">
      <text>
        <r>
          <rPr>
            <sz val="8"/>
            <rFont val="Tahoma"/>
            <family val="2"/>
          </rPr>
          <t xml:space="preserve"> &lt;Код ресурса&gt;</t>
        </r>
      </text>
    </comment>
    <comment ref="C21" authorId="2">
      <text>
        <r>
          <rPr>
            <sz val="8"/>
            <rFont val="Tahoma"/>
            <family val="2"/>
          </rPr>
          <t xml:space="preserve"> &lt;Наименование ресурса &gt;</t>
        </r>
      </text>
    </comment>
    <comment ref="D21" authorId="2">
      <text>
        <r>
          <rPr>
            <sz val="8"/>
            <rFont val="Tahoma"/>
            <family val="2"/>
          </rPr>
          <t xml:space="preserve"> &lt;Единица измерения ресурса&gt;
&lt;Количество машиночасов на единицу по позиции&gt;</t>
        </r>
      </text>
    </comment>
    <comment ref="E21" authorId="2">
      <text>
        <r>
          <rPr>
            <sz val="8"/>
            <rFont val="Tahoma"/>
            <family val="2"/>
          </rPr>
          <t xml:space="preserve"> &lt;Общее количество ресурса&gt;</t>
        </r>
      </text>
    </comment>
    <comment ref="F21" authorId="2">
      <text>
        <r>
          <rPr>
            <sz val="8"/>
            <rFont val="Tahoma"/>
            <family val="2"/>
          </rPr>
          <t xml:space="preserve"> &lt;Сметная базисная цена ресурса (на ед. измерения)&gt;
&lt;Формула базисной цены единицы&gt;</t>
        </r>
      </text>
    </comment>
    <comment ref="G21" authorId="2">
      <text>
        <r>
          <rPr>
            <sz val="8"/>
            <rFont val="Tahoma"/>
            <family val="2"/>
          </rPr>
          <t xml:space="preserve"> &lt;Сметная базисная цена ресурса (на физ. объем)&gt;</t>
        </r>
      </text>
    </comment>
    <comment ref="J21" authorId="2">
      <text>
        <r>
          <rPr>
            <sz val="8"/>
            <rFont val="Tahoma"/>
            <family val="2"/>
          </rPr>
          <t xml:space="preserve"> &lt;Сметная текущая цена ресурса (на ед. измерения)&gt;
&lt;Формула текущей цены единицы&gt;</t>
        </r>
      </text>
    </comment>
    <comment ref="K21" authorId="2">
      <text>
        <r>
          <rPr>
            <sz val="8"/>
            <rFont val="Tahoma"/>
            <family val="2"/>
          </rPr>
          <t xml:space="preserve"> &lt;Сметная текущая цена ресурса (на физ. объем)&gt;</t>
        </r>
      </text>
    </comment>
    <comment ref="M21" authorId="1">
      <text>
        <r>
          <rPr>
            <b/>
            <sz val="8"/>
            <rFont val="Tahoma"/>
            <family val="2"/>
          </rPr>
          <t xml:space="preserve"> =IF(ISNUMBER(R[0]C[-2]/R[0]C[-6]),IF(NOT(R[0]C[-2]/R[0]C[-6]=0),R[0]C[-2]/R[0]C[-6], " "), " ")&lt;Пустой идентификатор&gt;</t>
        </r>
      </text>
    </comment>
    <comment ref="N21" authorId="2">
      <text>
        <r>
          <rPr>
            <sz val="8"/>
            <rFont val="Tahoma"/>
            <family val="2"/>
          </rPr>
          <t xml:space="preserve"> &lt;Обоснование текущей цены ресурса&gt;</t>
        </r>
      </text>
    </comment>
    <comment ref="A45" authorId="2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K45" authorId="2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M45" authorId="3">
      <text>
        <r>
          <rPr>
            <b/>
            <sz val="8"/>
            <rFont val="Tahoma"/>
            <family val="2"/>
          </rPr>
          <t xml:space="preserve"> =IF(ISNUMBER(INDIRECT("K" &amp; ROW())/INDIRECT("G" &amp; ROW())),INDIRECT("K" &amp; ROW())/INDIRECT("G" &amp; ROW()), " ")&lt;Пустой идентификатор&gt;</t>
        </r>
      </text>
    </comment>
    <comment ref="N45" authorId="1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L16" authorId="2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L14" authorId="3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5" authorId="3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2" authorId="3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L13" authorId="3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H21" authorId="2">
      <text>
        <r>
          <rPr>
            <sz val="8"/>
            <rFont val="Tahoma"/>
            <family val="2"/>
          </rPr>
          <t xml:space="preserve"> &lt;Оптовая цена единицы&gt;</t>
        </r>
      </text>
    </comment>
    <comment ref="I21" authorId="2">
      <text>
        <r>
          <rPr>
            <sz val="8"/>
            <rFont val="Tahoma"/>
            <family val="2"/>
          </rPr>
          <t xml:space="preserve"> &lt;Оптовая цена всего&gt;</t>
        </r>
      </text>
    </comment>
    <comment ref="O12" authorId="4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P12" authorId="4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O13" authorId="4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P13" authorId="4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45" authorId="2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A60" authorId="2">
      <text>
        <r>
          <rPr>
            <sz val="8"/>
            <rFont val="Tahoma"/>
            <family val="2"/>
          </rPr>
          <t xml:space="preserve"> &lt;Составил&gt;</t>
        </r>
      </text>
    </comment>
    <comment ref="A62" authorId="2">
      <text>
        <r>
          <rPr>
            <sz val="8"/>
            <rFont val="Tahoma"/>
            <family val="2"/>
          </rPr>
          <t xml:space="preserve"> &lt;Проверил&gt;</t>
        </r>
      </text>
    </comment>
  </commentList>
</comments>
</file>

<file path=xl/sharedStrings.xml><?xml version="1.0" encoding="utf-8"?>
<sst xmlns="http://schemas.openxmlformats.org/spreadsheetml/2006/main" count="393" uniqueCount="267">
  <si>
    <t>Код ресурса</t>
  </si>
  <si>
    <t>Стройка:</t>
  </si>
  <si>
    <t>Всего</t>
  </si>
  <si>
    <t>Объект:</t>
  </si>
  <si>
    <t>Основание: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</si>
  <si>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</si>
  <si>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</si>
  <si>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</si>
  <si>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</si>
  <si>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</si>
  <si>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</si>
  <si>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</si>
  <si>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</si>
  <si>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</si>
  <si>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</si>
  <si>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</si>
  <si>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</si>
  <si>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</si>
  <si>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</si>
  <si>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</si>
  <si>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Проверил:_______________________</t>
  </si>
  <si>
    <t>базисная цена</t>
  </si>
  <si>
    <t>текущая цена</t>
  </si>
  <si>
    <t>Наименование</t>
  </si>
  <si>
    <t>Единица измерения</t>
  </si>
  <si>
    <t>Количество единиц по проектным данным</t>
  </si>
  <si>
    <t>Сметная стоимость в базисных ценах (руб.)</t>
  </si>
  <si>
    <t>Стоимость в текущих ценах (руб.)</t>
  </si>
  <si>
    <t>Индекс для смт. цен</t>
  </si>
  <si>
    <t>Обоснование</t>
  </si>
  <si>
    <t>Отпускная</t>
  </si>
  <si>
    <t>Сметная</t>
  </si>
  <si>
    <t>на ед. изм.</t>
  </si>
  <si>
    <t>общая</t>
  </si>
  <si>
    <t>Кол-во механизаторов</t>
  </si>
  <si>
    <t>(локальная смета)</t>
  </si>
  <si>
    <t>(локальный сметный расчет)</t>
  </si>
  <si>
    <t xml:space="preserve">ЛОКАЛЬНЫЙ РЕСУРСНЫЙ СМЕТНЫЙ РАСЧЕТ </t>
  </si>
  <si>
    <t xml:space="preserve">УТВЕРЖДАЮ </t>
  </si>
  <si>
    <t>СОГЛАСОВАНО</t>
  </si>
  <si>
    <t>"___" __________ 20___ г.</t>
  </si>
  <si>
    <t>"____" _____________ 20___ г.</t>
  </si>
  <si>
    <t xml:space="preserve">                           Раздел 1. Строительные работы</t>
  </si>
  <si>
    <t>ТЕР46-03-014-45
Сверление горизонтальных отверстий в железобетонных конструкциях стен перфоратором глубиной 200 мм диаметром: 10 мм
100 отверстий
НР 94%=110%*0.85 от ФОТ
СП 56%=70%*0.8 от ФОТ</t>
  </si>
  <si>
    <t>0,09
9 / 100
94
56</t>
  </si>
  <si>
    <t>21,34
8,07
5,14</t>
  </si>
  <si>
    <t>145,93
86,98
51,82</t>
  </si>
  <si>
    <t>Р</t>
  </si>
  <si>
    <t>1-3-0
Рабочий строитель (ср 3)
чел.час</t>
  </si>
  <si>
    <t>331454
Перфоратор электрический мощностью 1,5 кВт, энергией удара до 18 Дж
маш.час</t>
  </si>
  <si>
    <t>Итого прямые затраты по разделу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</si>
  <si>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</si>
  <si>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</si>
  <si>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</si>
  <si>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</si>
  <si>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</si>
  <si>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</si>
  <si>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 xml:space="preserve">    Итого</t>
  </si>
  <si>
    <t xml:space="preserve">    Итого по разделу 1 Строительные работы</t>
  </si>
  <si>
    <t xml:space="preserve">                           Раздел 2. Монтажные работы</t>
  </si>
  <si>
    <t>ТЕРм10-08-002-02
Демонтаж. Извещатель ПС автоматический: дымовой, фотоэлектрический, радиоизотопный, световой в нормальном исполнении
(Демонтаж (пЗП=0,6; пЭМ=0,6 к расх.; пЗПМ=0,6; пМР=0 к расх.; пЗТ=0,6; пЗТМ=0,6))
1 шт.
НР 68%=80%*0.85 от ФОТ
СП 48%=60%*0.8 от ФОТ</t>
  </si>
  <si>
    <t>12
68
48</t>
  </si>
  <si>
    <t>149,76
117,7
88,27</t>
  </si>
  <si>
    <t>1866,96
1259,33
888,94</t>
  </si>
  <si>
    <t>1-4-0
Рабочий монтажник (ср 4)
чел.час</t>
  </si>
  <si>
    <t>330206
Дрели электрические
маш.час</t>
  </si>
  <si>
    <t>101-1963
Канифоль сосновая
кг</t>
  </si>
  <si>
    <t/>
  </si>
  <si>
    <t xml:space="preserve">
_____
25,6</t>
  </si>
  <si>
    <t>101-2206
Дюбели пластмассовые с шурупами 12х70 мм
10 шт.</t>
  </si>
  <si>
    <t xml:space="preserve">
_____
7,8</t>
  </si>
  <si>
    <t>405-0219
Гипсовые вяжущие, марка Г3
т</t>
  </si>
  <si>
    <t xml:space="preserve">
_____
1480</t>
  </si>
  <si>
    <t>506-1361
Припои оловянно-свинцовые бессурьмянистые марки ПОС40
кг</t>
  </si>
  <si>
    <t xml:space="preserve">
_____
87,4</t>
  </si>
  <si>
    <t>999-9950
Вспомогательные ненормируемые материальные ресурсы (2% от оплаты труда рабочих)
руб.</t>
  </si>
  <si>
    <t xml:space="preserve">
_____
1</t>
  </si>
  <si>
    <t>ТЕРм10-08-002-02
Извещатель ПС автоматический: дымовой, фотоэлектрический, радиоизотопный, световой в нормальном исполнении
1 шт.
НР 68%=80%*0.85 от ФОТ
СП 48%=60%*0.8 от ФОТ</t>
  </si>
  <si>
    <t>18
68
48</t>
  </si>
  <si>
    <t>20,43
_____
2,82</t>
  </si>
  <si>
    <t>425,16
294,19
220,64</t>
  </si>
  <si>
    <t>367,74
_____
50,76</t>
  </si>
  <si>
    <t>4847,22
3148,37
2222,38</t>
  </si>
  <si>
    <t>4629,96
_____
179,82</t>
  </si>
  <si>
    <t xml:space="preserve">
_____
0,23</t>
  </si>
  <si>
    <t xml:space="preserve">
_____
2,30</t>
  </si>
  <si>
    <t xml:space="preserve">
_____
35,10</t>
  </si>
  <si>
    <t xml:space="preserve">
_____
85,73</t>
  </si>
  <si>
    <t xml:space="preserve">
_____
0,30</t>
  </si>
  <si>
    <t xml:space="preserve">
_____
1,03</t>
  </si>
  <si>
    <t xml:space="preserve">
_____
7,87</t>
  </si>
  <si>
    <t xml:space="preserve">
_____
68,77</t>
  </si>
  <si>
    <t xml:space="preserve">
_____
7,38</t>
  </si>
  <si>
    <t xml:space="preserve">
_____
22,14</t>
  </si>
  <si>
    <t>ТЕРм10-08-002-03
Извещатель ПС автоматический: тепловой, дымовой, световой во взрывозащищенном исполнении
1 шт.
НР 68%=80%*0.85 от ФОТ
СП 48%=60%*0.8 от ФОТ</t>
  </si>
  <si>
    <t>1
68
48</t>
  </si>
  <si>
    <t>25,1
_____
3,23</t>
  </si>
  <si>
    <t>28,77
20,08
15,06</t>
  </si>
  <si>
    <t>329,08
214,97
151,74</t>
  </si>
  <si>
    <t>316,13
_____
10,48</t>
  </si>
  <si>
    <t>1-5-4
Рабочий монтажник (ср 5,4)
чел.час</t>
  </si>
  <si>
    <t>330206
Дрели электрические
маш.-ч</t>
  </si>
  <si>
    <t xml:space="preserve">
_____
0,01</t>
  </si>
  <si>
    <t xml:space="preserve">
_____
0,10</t>
  </si>
  <si>
    <t xml:space="preserve">
_____
2,34</t>
  </si>
  <si>
    <t xml:space="preserve">
_____
5,72</t>
  </si>
  <si>
    <t xml:space="preserve">
_____
0,35</t>
  </si>
  <si>
    <t xml:space="preserve">
_____
3,06</t>
  </si>
  <si>
    <t xml:space="preserve">
_____
0,50</t>
  </si>
  <si>
    <t xml:space="preserve">
_____
1,50</t>
  </si>
  <si>
    <t>ТЕРм10-08-005-03
Провод двух- и трехжильный с разделительным основанием по стенам и потолкам, прокладываемый по основаниям: бетонным и металлическим
100 м
НР 68%=80%*0.85 от ФОТ
СП 48%=60%*0.8 от ФОТ</t>
  </si>
  <si>
    <t>0,85
85 / 100
68
48</t>
  </si>
  <si>
    <t>413,44
_____
924,25</t>
  </si>
  <si>
    <t>1156,76
281,14
210,85</t>
  </si>
  <si>
    <t>351,42
_____
785,62</t>
  </si>
  <si>
    <t>6762,01
3008,92
2123,94</t>
  </si>
  <si>
    <t>4424,88
_____
2226,63</t>
  </si>
  <si>
    <t>101-0329
Клей 88-СА
кг</t>
  </si>
  <si>
    <t xml:space="preserve">
_____
37</t>
  </si>
  <si>
    <t xml:space="preserve">
_____
42,25</t>
  </si>
  <si>
    <t xml:space="preserve">
_____
255,34</t>
  </si>
  <si>
    <t xml:space="preserve">
_____
106,08</t>
  </si>
  <si>
    <t xml:space="preserve">
_____
259,08</t>
  </si>
  <si>
    <t xml:space="preserve">
_____
1,04</t>
  </si>
  <si>
    <t xml:space="preserve">
_____
3,60</t>
  </si>
  <si>
    <t>507-0702
Трубка полихлорвиниловая ПХВ-305 диаметром 6-10 мм
кг</t>
  </si>
  <si>
    <t xml:space="preserve">
_____
38,69</t>
  </si>
  <si>
    <t xml:space="preserve">
_____
5,26</t>
  </si>
  <si>
    <t xml:space="preserve">
_____
14,17</t>
  </si>
  <si>
    <t>509-0119
Скобы монтажные СО-6-У3
10 шт.</t>
  </si>
  <si>
    <t xml:space="preserve">
_____
22,94</t>
  </si>
  <si>
    <t xml:space="preserve">
_____
623,97</t>
  </si>
  <si>
    <t xml:space="preserve">
_____
1673,34</t>
  </si>
  <si>
    <t xml:space="preserve">
_____
7,03</t>
  </si>
  <si>
    <t xml:space="preserve">
_____
21,09</t>
  </si>
  <si>
    <t>891,38
_____
839,61</t>
  </si>
  <si>
    <t>11222,93
_____
2416,93</t>
  </si>
  <si>
    <t xml:space="preserve">    Итого по разделу 2 Монтажные работы</t>
  </si>
  <si>
    <t xml:space="preserve">                           Раздел 3. Материалы, не учтенные ценником</t>
  </si>
  <si>
    <t>ТССЦ-509-7241
Извещатель пожарный дымовой ИП 212-141
шт.</t>
  </si>
  <si>
    <t>18
0
0</t>
  </si>
  <si>
    <t xml:space="preserve">
_____
40,94</t>
  </si>
  <si>
    <t xml:space="preserve">
_____
736,92</t>
  </si>
  <si>
    <t xml:space="preserve">
_____
3204,18</t>
  </si>
  <si>
    <t>М</t>
  </si>
  <si>
    <t>ТССЦ-509-1900
Извещатель пожарный ручной взрывозащищенный ИПР-И
шт.</t>
  </si>
  <si>
    <t>1
0
0</t>
  </si>
  <si>
    <t xml:space="preserve">
_____
50,48</t>
  </si>
  <si>
    <t xml:space="preserve">
_____
172,86</t>
  </si>
  <si>
    <t>ТССЦ-501-1852
Кабель для систем пожарной сигнализации с однопроволочными медными жилами, с изоляцией из огнестойкой кремнийорганической резины, в оболочке из ПВХ пластиката, не распространяющий горение, с низким дымо- и газовыделением марки КПСЭнг(А)-FRLS 1х2х0,5
1000 м</t>
  </si>
  <si>
    <t>0,085
85 / 1000
0
0</t>
  </si>
  <si>
    <t xml:space="preserve">
_____
7543,81</t>
  </si>
  <si>
    <t xml:space="preserve">
_____
641,22</t>
  </si>
  <si>
    <t xml:space="preserve">
_____
1379,27</t>
  </si>
  <si>
    <t xml:space="preserve">
_____
1428,62</t>
  </si>
  <si>
    <t xml:space="preserve">
_____
4756,31</t>
  </si>
  <si>
    <t xml:space="preserve">    Итого по разделу 3 Материалы, не учтенные ценником</t>
  </si>
  <si>
    <t>Итого прямые затраты по смете</t>
  </si>
  <si>
    <t>898,72
_____
2268,23</t>
  </si>
  <si>
    <t>11315,46
_____
7173,24</t>
  </si>
  <si>
    <t>Итоги по смете:</t>
  </si>
  <si>
    <t xml:space="preserve">    Итого Строительные работы</t>
  </si>
  <si>
    <t xml:space="preserve">    Итого Монтажные работы</t>
  </si>
  <si>
    <t xml:space="preserve">    НДС (МАТ+(ЭМ-ЗПМ)+НР*0,1712+СП*0,15)*0,18</t>
  </si>
  <si>
    <t xml:space="preserve">    ВСЕГО по смете</t>
  </si>
  <si>
    <t xml:space="preserve">          Ресурсы подрядчика</t>
  </si>
  <si>
    <t xml:space="preserve">                  Трудозатраты</t>
  </si>
  <si>
    <t>1-3-0</t>
  </si>
  <si>
    <t>Рабочий строитель (ср 3)</t>
  </si>
  <si>
    <t xml:space="preserve">чел.час
</t>
  </si>
  <si>
    <t xml:space="preserve">10,78
</t>
  </si>
  <si>
    <t xml:space="preserve">135,81
</t>
  </si>
  <si>
    <t>1-4-0</t>
  </si>
  <si>
    <t>Рабочий монтажник (ср 4)</t>
  </si>
  <si>
    <t xml:space="preserve">12,16
</t>
  </si>
  <si>
    <t xml:space="preserve">153,11
</t>
  </si>
  <si>
    <t>1-5-4</t>
  </si>
  <si>
    <t>Рабочий монтажник (ср 5,4)</t>
  </si>
  <si>
    <t xml:space="preserve">14,94
</t>
  </si>
  <si>
    <t xml:space="preserve">188,17
</t>
  </si>
  <si>
    <t>Итого по трудовым ресурсам</t>
  </si>
  <si>
    <t xml:space="preserve">руб
</t>
  </si>
  <si>
    <t xml:space="preserve">
</t>
  </si>
  <si>
    <t xml:space="preserve">                  Машины и механизмы</t>
  </si>
  <si>
    <t>Дрели электрические</t>
  </si>
  <si>
    <t xml:space="preserve">маш.час
</t>
  </si>
  <si>
    <t xml:space="preserve">2,32
</t>
  </si>
  <si>
    <t xml:space="preserve">13
</t>
  </si>
  <si>
    <t>МТРиЭ ЧО, Пост. от 15.02.18 № 7/1</t>
  </si>
  <si>
    <t>Перфоратор электрический мощностью 1,5 кВт, энергией удара до 18 Дж</t>
  </si>
  <si>
    <t xml:space="preserve">26,31
</t>
  </si>
  <si>
    <t xml:space="preserve">100,4
</t>
  </si>
  <si>
    <t>ЧелСЦена, февраль 2018 г., ч.2</t>
  </si>
  <si>
    <t>Итого по строительным машинам</t>
  </si>
  <si>
    <t xml:space="preserve">                  Материалы</t>
  </si>
  <si>
    <t>101-0329</t>
  </si>
  <si>
    <t>Клей 88-СА</t>
  </si>
  <si>
    <t xml:space="preserve">кг
</t>
  </si>
  <si>
    <t xml:space="preserve">37
</t>
  </si>
  <si>
    <t xml:space="preserve">223,59
</t>
  </si>
  <si>
    <t>11.02.380</t>
  </si>
  <si>
    <t>101-1963</t>
  </si>
  <si>
    <t>Канифоль сосновая</t>
  </si>
  <si>
    <t xml:space="preserve">25,6
</t>
  </si>
  <si>
    <t xml:space="preserve">255,35
</t>
  </si>
  <si>
    <t>26.02.065</t>
  </si>
  <si>
    <t>101-2206</t>
  </si>
  <si>
    <t>Дюбели пластмассовые с шурупами 12х70 мм</t>
  </si>
  <si>
    <t xml:space="preserve">10 шт.
</t>
  </si>
  <si>
    <t xml:space="preserve">7,8
</t>
  </si>
  <si>
    <t xml:space="preserve">19,05
</t>
  </si>
  <si>
    <t>Среднее (08.05.139,08.05.1391)</t>
  </si>
  <si>
    <t>405-0219</t>
  </si>
  <si>
    <t>Гипсовые вяжущие, марка Г3</t>
  </si>
  <si>
    <t xml:space="preserve">т
</t>
  </si>
  <si>
    <t xml:space="preserve">1480
</t>
  </si>
  <si>
    <t xml:space="preserve">5145,83
</t>
  </si>
  <si>
    <t>Среднее (13.01.011, 13.01.012, 13.01.0121, 13.01.014, 13.01.010)</t>
  </si>
  <si>
    <t>506-1361</t>
  </si>
  <si>
    <t>Припои оловянно-свинцовые бессурьмянистые марки ПОС40</t>
  </si>
  <si>
    <t xml:space="preserve">87,4
</t>
  </si>
  <si>
    <t xml:space="preserve">764,1
</t>
  </si>
  <si>
    <t>08.16.193</t>
  </si>
  <si>
    <t>507-0702</t>
  </si>
  <si>
    <t>Трубка полихлорвиниловая ПХВ-305 диаметром 6-10 мм</t>
  </si>
  <si>
    <t xml:space="preserve">38,69
</t>
  </si>
  <si>
    <t xml:space="preserve">104,22
</t>
  </si>
  <si>
    <t>15.02.080</t>
  </si>
  <si>
    <t>509-0119</t>
  </si>
  <si>
    <t>Скобы монтажные СО-6-У3</t>
  </si>
  <si>
    <t xml:space="preserve">22,94
</t>
  </si>
  <si>
    <t xml:space="preserve">61,52
</t>
  </si>
  <si>
    <t>19.17.768.1</t>
  </si>
  <si>
    <t>999-9950</t>
  </si>
  <si>
    <t>Вспомогательные ненормируемые материальные ресурсы (2% от оплаты труда рабочих)</t>
  </si>
  <si>
    <t xml:space="preserve">руб.
</t>
  </si>
  <si>
    <t xml:space="preserve">1
</t>
  </si>
  <si>
    <t xml:space="preserve">3
</t>
  </si>
  <si>
    <t>ТССЦ-501-1852</t>
  </si>
  <si>
    <t>Кабель для систем пожарной сигнализации с однопроволочными медными жилами, с изоляцией из огнестойкой кремнийорганической резины, в оболочке из ПВХ пластиката, не распространяющий горение, с низким дымо- и газовыделением марки КПСЭнг(А)-FRLS 1х2х0,5</t>
  </si>
  <si>
    <t xml:space="preserve">1000 м
</t>
  </si>
  <si>
    <t xml:space="preserve">7543,81
</t>
  </si>
  <si>
    <t xml:space="preserve">16226,74
</t>
  </si>
  <si>
    <t>К=1,1 МТРиЭ ЧО, Пост.от 15.02.2018 г. №7/1</t>
  </si>
  <si>
    <t>ТССЦ-509-1900</t>
  </si>
  <si>
    <t>Извещатель пожарный ручной взрывозащищенный ИПР-И</t>
  </si>
  <si>
    <t xml:space="preserve">шт.
</t>
  </si>
  <si>
    <t xml:space="preserve">50,48
</t>
  </si>
  <si>
    <t xml:space="preserve">172,86
</t>
  </si>
  <si>
    <t>24.01.232</t>
  </si>
  <si>
    <t>ТССЦ-509-7241</t>
  </si>
  <si>
    <t>Извещатель пожарный дымовой ИП 212-141</t>
  </si>
  <si>
    <t xml:space="preserve">40,94
</t>
  </si>
  <si>
    <t xml:space="preserve">178,01
</t>
  </si>
  <si>
    <t>24.01.190</t>
  </si>
  <si>
    <t>Итого по строительным материалам</t>
  </si>
  <si>
    <t xml:space="preserve"> </t>
  </si>
  <si>
    <t>на  Ремонт пожарной сигнализации</t>
  </si>
  <si>
    <t>Составлена в базисных ценах на 01.2000 г. и текущих ценах на 1 кв. 2018г</t>
  </si>
  <si>
    <t>Составил:  Черпакова Н.А.</t>
  </si>
  <si>
    <t>_________________________________________________________/МАУ "ЧЕЛЯБМЕДТРАНС"/</t>
  </si>
  <si>
    <t>Стройка: МАУ "ЧЕЛЯБМЕДТРАНС"</t>
  </si>
  <si>
    <t>Объект: г. Челябинск, ул. Тухачевского, 23</t>
  </si>
  <si>
    <t>ЛОКАЛЬНАЯ СМЕТА  № 57/2018</t>
  </si>
  <si>
    <t>Приложение к договору № 68 от 08.10.2018</t>
  </si>
  <si>
    <t xml:space="preserve">на Ремонт пожарной сигнализации в помещениях 1-го этажа (склады, шиномонтажная, подсобные помещения) </t>
  </si>
  <si>
    <t>___________________/________________/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</si>
</sst>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\ yy"/>
    <numFmt numFmtId="177" formatCode="mmmm\ yy"/>
    <numFmt numFmtId="178" formatCode="0000"/>
    <numFmt numFmtId="179" formatCode="mmmm\ yyyy"/>
    <numFmt numFmtId="180" formatCode="0.0"/>
    <numFmt numFmtId="181" formatCode="0.000"/>
    <numFmt numFmtId="182" formatCode="0.00000"/>
    <numFmt numFmtId="183" formatCode="0.0000"/>
    <numFmt numFmtId="184" formatCode="[$-FC19]d\ mmmm\ yyyy\ &quot;г.&quot;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"/>
      <family val="2"/>
    </font>
    <font>
      <b/>
      <i/>
      <sz val="10"/>
      <name val="Arial Cyr"/>
      <family val="0"/>
    </font>
    <font>
      <b/>
      <i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1">
      <alignment horizontal="center"/>
      <protection/>
    </xf>
    <xf numFmtId="0" fontId="0" fillId="0" borderId="0">
      <alignment vertical="top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" fillId="0" borderId="1">
      <alignment horizontal="center"/>
      <protection/>
    </xf>
    <xf numFmtId="0" fontId="3" fillId="0" borderId="0">
      <alignment vertical="top"/>
      <protection/>
    </xf>
    <xf numFmtId="0" fontId="38" fillId="27" borderId="3" applyNumberFormat="0" applyAlignment="0" applyProtection="0"/>
    <xf numFmtId="0" fontId="39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3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8" borderId="8" applyNumberFormat="0" applyAlignment="0" applyProtection="0"/>
    <xf numFmtId="0" fontId="3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3" fillId="0" borderId="1">
      <alignment horizontal="center" wrapText="1"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0" fillId="0" borderId="0">
      <alignment/>
      <protection/>
    </xf>
    <xf numFmtId="0" fontId="3" fillId="0" borderId="1">
      <alignment horizontal="center" wrapText="1"/>
      <protection/>
    </xf>
    <xf numFmtId="0" fontId="0" fillId="0" borderId="0">
      <alignment/>
      <protection/>
    </xf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51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14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0" xfId="82" applyFont="1" applyBorder="1" applyAlignment="1">
      <alignment horizontal="center"/>
      <protection/>
    </xf>
    <xf numFmtId="0" fontId="7" fillId="0" borderId="0" xfId="0" applyFont="1" applyBorder="1" applyAlignment="1">
      <alignment/>
    </xf>
    <xf numFmtId="0" fontId="7" fillId="0" borderId="0" xfId="82" applyFont="1" applyBorder="1" applyAlignment="1">
      <alignment horizontal="left"/>
      <protection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9" fillId="0" borderId="0" xfId="82" applyFont="1" applyAlignment="1">
      <alignment horizontal="left"/>
      <protection/>
    </xf>
    <xf numFmtId="0" fontId="12" fillId="0" borderId="11" xfId="0" applyFont="1" applyBorder="1" applyAlignment="1">
      <alignment vertical="top"/>
    </xf>
    <xf numFmtId="181" fontId="12" fillId="0" borderId="12" xfId="61" applyNumberFormat="1" applyFont="1" applyBorder="1" applyAlignment="1">
      <alignment horizontal="right"/>
      <protection/>
    </xf>
    <xf numFmtId="0" fontId="9" fillId="0" borderId="0" xfId="0" applyFont="1" applyAlignment="1">
      <alignment horizontal="right" vertical="top"/>
    </xf>
    <xf numFmtId="0" fontId="7" fillId="0" borderId="0" xfId="59" applyFont="1">
      <alignment/>
      <protection/>
    </xf>
    <xf numFmtId="0" fontId="7" fillId="0" borderId="0" xfId="61" applyFont="1">
      <alignment/>
      <protection/>
    </xf>
    <xf numFmtId="2" fontId="12" fillId="0" borderId="13" xfId="0" applyNumberFormat="1" applyFont="1" applyBorder="1" applyAlignment="1">
      <alignment horizontal="right" vertical="top"/>
    </xf>
    <xf numFmtId="0" fontId="9" fillId="0" borderId="13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2" fontId="12" fillId="0" borderId="0" xfId="0" applyNumberFormat="1" applyFont="1" applyAlignment="1">
      <alignment horizontal="right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right" vertical="top"/>
    </xf>
    <xf numFmtId="0" fontId="9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2" fontId="9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right" vertical="top" wrapText="1"/>
    </xf>
    <xf numFmtId="2" fontId="9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9" fillId="0" borderId="0" xfId="55" applyFont="1" applyAlignment="1">
      <alignment horizontal="right" vertical="top" wrapText="1"/>
      <protection/>
    </xf>
    <xf numFmtId="0" fontId="9" fillId="0" borderId="0" xfId="85" applyFont="1" applyAlignment="1">
      <alignment horizontal="left" vertical="top"/>
      <protection/>
    </xf>
    <xf numFmtId="0" fontId="9" fillId="0" borderId="0" xfId="0" applyFont="1" applyAlignment="1">
      <alignment/>
    </xf>
    <xf numFmtId="0" fontId="10" fillId="0" borderId="0" xfId="82" applyFont="1">
      <alignment horizontal="center"/>
      <protection/>
    </xf>
    <xf numFmtId="0" fontId="9" fillId="0" borderId="0" xfId="82" applyFont="1">
      <alignment horizontal="center"/>
      <protection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12" xfId="0" applyFont="1" applyBorder="1" applyAlignment="1">
      <alignment vertical="top"/>
    </xf>
    <xf numFmtId="181" fontId="11" fillId="0" borderId="12" xfId="61" applyNumberFormat="1" applyFont="1" applyBorder="1" applyAlignment="1">
      <alignment horizontal="right"/>
      <protection/>
    </xf>
    <xf numFmtId="181" fontId="12" fillId="0" borderId="0" xfId="61" applyNumberFormat="1" applyFont="1" applyBorder="1" applyAlignment="1">
      <alignment horizontal="right"/>
      <protection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2" fontId="9" fillId="0" borderId="0" xfId="55" applyNumberFormat="1" applyFont="1" applyAlignment="1">
      <alignment horizontal="right" vertical="top" wrapText="1"/>
      <protection/>
    </xf>
    <xf numFmtId="2" fontId="7" fillId="0" borderId="0" xfId="0" applyNumberFormat="1" applyFont="1" applyAlignment="1">
      <alignment/>
    </xf>
    <xf numFmtId="2" fontId="7" fillId="0" borderId="0" xfId="55" applyNumberFormat="1" applyFont="1" applyAlignment="1">
      <alignment horizontal="right" vertical="top" wrapText="1"/>
      <protection/>
    </xf>
    <xf numFmtId="0" fontId="7" fillId="0" borderId="0" xfId="0" applyFont="1" applyAlignment="1">
      <alignment vertical="top"/>
    </xf>
    <xf numFmtId="0" fontId="7" fillId="0" borderId="19" xfId="76" applyFont="1" applyBorder="1">
      <alignment horizontal="center"/>
      <protection/>
    </xf>
    <xf numFmtId="0" fontId="9" fillId="0" borderId="1" xfId="0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left" vertical="top" wrapText="1"/>
    </xf>
    <xf numFmtId="2" fontId="15" fillId="0" borderId="1" xfId="0" applyNumberFormat="1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right" vertical="top" wrapText="1"/>
    </xf>
    <xf numFmtId="2" fontId="15" fillId="0" borderId="1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horizontal="right" vertical="top" wrapText="1"/>
    </xf>
    <xf numFmtId="0" fontId="15" fillId="0" borderId="19" xfId="0" applyFont="1" applyBorder="1" applyAlignment="1">
      <alignment horizontal="left" vertical="top" wrapText="1"/>
    </xf>
    <xf numFmtId="2" fontId="15" fillId="0" borderId="19" xfId="0" applyNumberFormat="1" applyFont="1" applyBorder="1" applyAlignment="1">
      <alignment horizontal="left" vertical="top" wrapText="1"/>
    </xf>
    <xf numFmtId="49" fontId="15" fillId="0" borderId="19" xfId="0" applyNumberFormat="1" applyFont="1" applyBorder="1" applyAlignment="1">
      <alignment horizontal="right" vertical="top" wrapText="1"/>
    </xf>
    <xf numFmtId="2" fontId="15" fillId="0" borderId="19" xfId="0" applyNumberFormat="1" applyFont="1" applyBorder="1" applyAlignment="1">
      <alignment horizontal="right" vertical="top" wrapText="1"/>
    </xf>
    <xf numFmtId="0" fontId="15" fillId="0" borderId="19" xfId="0" applyFont="1" applyBorder="1" applyAlignment="1">
      <alignment horizontal="right" vertical="top" wrapText="1"/>
    </xf>
    <xf numFmtId="2" fontId="9" fillId="0" borderId="19" xfId="0" applyNumberFormat="1" applyFont="1" applyBorder="1" applyAlignment="1">
      <alignment horizontal="right" vertical="top" wrapText="1"/>
    </xf>
    <xf numFmtId="0" fontId="9" fillId="0" borderId="19" xfId="0" applyFont="1" applyBorder="1" applyAlignment="1">
      <alignment horizontal="right" vertical="top" wrapText="1"/>
    </xf>
    <xf numFmtId="0" fontId="9" fillId="0" borderId="19" xfId="0" applyFont="1" applyBorder="1" applyAlignment="1">
      <alignment horizontal="left" vertical="top" wrapText="1"/>
    </xf>
    <xf numFmtId="2" fontId="9" fillId="0" borderId="19" xfId="0" applyNumberFormat="1" applyFont="1" applyBorder="1" applyAlignment="1">
      <alignment horizontal="left" vertical="top" wrapText="1"/>
    </xf>
    <xf numFmtId="49" fontId="9" fillId="0" borderId="19" xfId="0" applyNumberFormat="1" applyFont="1" applyBorder="1" applyAlignment="1">
      <alignment horizontal="right" vertical="top" wrapText="1"/>
    </xf>
    <xf numFmtId="0" fontId="9" fillId="0" borderId="18" xfId="0" applyFont="1" applyBorder="1" applyAlignment="1">
      <alignment horizontal="center" vertical="center" wrapText="1"/>
    </xf>
    <xf numFmtId="0" fontId="9" fillId="0" borderId="1" xfId="42" applyFont="1" applyBorder="1">
      <alignment horizontal="center"/>
      <protection/>
    </xf>
    <xf numFmtId="0" fontId="7" fillId="0" borderId="1" xfId="42" applyFont="1" applyBorder="1">
      <alignment horizontal="center"/>
      <protection/>
    </xf>
    <xf numFmtId="0" fontId="9" fillId="0" borderId="1" xfId="0" applyFont="1" applyBorder="1" applyAlignment="1">
      <alignment horizontal="right" vertical="top"/>
    </xf>
    <xf numFmtId="49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right" vertical="top"/>
    </xf>
    <xf numFmtId="1" fontId="7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right" vertical="top"/>
    </xf>
    <xf numFmtId="49" fontId="12" fillId="0" borderId="1" xfId="0" applyNumberFormat="1" applyFont="1" applyBorder="1" applyAlignment="1">
      <alignment horizontal="left" vertical="top" wrapText="1"/>
    </xf>
    <xf numFmtId="2" fontId="12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2" fontId="12" fillId="0" borderId="1" xfId="0" applyNumberFormat="1" applyFont="1" applyBorder="1" applyAlignment="1">
      <alignment horizontal="right" vertical="top" wrapText="1"/>
    </xf>
    <xf numFmtId="2" fontId="12" fillId="0" borderId="1" xfId="0" applyNumberFormat="1" applyFont="1" applyBorder="1" applyAlignment="1">
      <alignment horizontal="right" vertical="top"/>
    </xf>
    <xf numFmtId="1" fontId="11" fillId="0" borderId="1" xfId="0" applyNumberFormat="1" applyFont="1" applyBorder="1" applyAlignment="1">
      <alignment horizontal="right" vertical="top" wrapText="1"/>
    </xf>
    <xf numFmtId="0" fontId="12" fillId="0" borderId="19" xfId="0" applyFont="1" applyBorder="1" applyAlignment="1">
      <alignment horizontal="right" vertical="top"/>
    </xf>
    <xf numFmtId="49" fontId="12" fillId="0" borderId="19" xfId="0" applyNumberFormat="1" applyFont="1" applyBorder="1" applyAlignment="1">
      <alignment horizontal="left" vertical="top" wrapText="1"/>
    </xf>
    <xf numFmtId="2" fontId="12" fillId="0" borderId="19" xfId="0" applyNumberFormat="1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/>
    </xf>
    <xf numFmtId="2" fontId="12" fillId="0" borderId="19" xfId="0" applyNumberFormat="1" applyFont="1" applyBorder="1" applyAlignment="1">
      <alignment horizontal="right" vertical="top" wrapText="1"/>
    </xf>
    <xf numFmtId="2" fontId="12" fillId="0" borderId="19" xfId="0" applyNumberFormat="1" applyFont="1" applyBorder="1" applyAlignment="1">
      <alignment horizontal="right" vertical="top"/>
    </xf>
    <xf numFmtId="1" fontId="11" fillId="0" borderId="19" xfId="0" applyNumberFormat="1" applyFont="1" applyBorder="1" applyAlignment="1">
      <alignment horizontal="right" vertical="top" wrapText="1"/>
    </xf>
    <xf numFmtId="2" fontId="9" fillId="0" borderId="1" xfId="55" applyNumberFormat="1" applyFont="1" applyBorder="1" applyAlignment="1">
      <alignment horizontal="right" vertical="top" wrapText="1"/>
      <protection/>
    </xf>
    <xf numFmtId="2" fontId="7" fillId="0" borderId="1" xfId="0" applyNumberFormat="1" applyFont="1" applyBorder="1" applyAlignment="1">
      <alignment/>
    </xf>
    <xf numFmtId="2" fontId="7" fillId="0" borderId="1" xfId="55" applyNumberFormat="1" applyFont="1" applyBorder="1" applyAlignment="1">
      <alignment horizontal="right" vertical="top" wrapText="1"/>
      <protection/>
    </xf>
    <xf numFmtId="0" fontId="9" fillId="0" borderId="1" xfId="55" applyFont="1" applyBorder="1" applyAlignment="1">
      <alignment horizontal="right" vertical="top" wrapText="1"/>
      <protection/>
    </xf>
    <xf numFmtId="0" fontId="10" fillId="0" borderId="0" xfId="82" applyFont="1">
      <alignment horizontal="center"/>
      <protection/>
    </xf>
    <xf numFmtId="0" fontId="9" fillId="0" borderId="0" xfId="82" applyFont="1">
      <alignment horizontal="center"/>
      <protection/>
    </xf>
    <xf numFmtId="0" fontId="12" fillId="0" borderId="0" xfId="82" applyFont="1">
      <alignment horizontal="center"/>
      <protection/>
    </xf>
    <xf numFmtId="0" fontId="9" fillId="0" borderId="0" xfId="82" applyFont="1" applyAlignment="1">
      <alignment horizontal="left"/>
      <protection/>
    </xf>
    <xf numFmtId="0" fontId="9" fillId="0" borderId="2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2" fontId="11" fillId="0" borderId="20" xfId="59" applyNumberFormat="1" applyFont="1" applyBorder="1" applyAlignment="1">
      <alignment horizontal="right"/>
      <protection/>
    </xf>
    <xf numFmtId="2" fontId="11" fillId="0" borderId="12" xfId="59" applyNumberFormat="1" applyFont="1" applyBorder="1" applyAlignment="1">
      <alignment horizontal="right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82" fontId="12" fillId="0" borderId="20" xfId="61" applyNumberFormat="1" applyFont="1" applyBorder="1" applyAlignment="1">
      <alignment horizontal="right"/>
      <protection/>
    </xf>
    <xf numFmtId="182" fontId="12" fillId="0" borderId="12" xfId="61" applyNumberFormat="1" applyFont="1" applyBorder="1" applyAlignment="1">
      <alignment horizontal="right"/>
      <protection/>
    </xf>
    <xf numFmtId="0" fontId="10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2" fillId="0" borderId="1" xfId="55" applyFont="1" applyBorder="1" applyAlignment="1">
      <alignment horizontal="left" vertical="top" wrapText="1"/>
      <protection/>
    </xf>
    <xf numFmtId="0" fontId="17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9" fillId="0" borderId="1" xfId="55" applyFont="1" applyBorder="1" applyAlignment="1">
      <alignment horizontal="left" vertical="top" wrapText="1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ндексы" xfId="53"/>
    <cellStyle name="Итог" xfId="54"/>
    <cellStyle name="Итоги" xfId="55"/>
    <cellStyle name="ИтогоАктБазЦ" xfId="56"/>
    <cellStyle name="ИтогоАктБИМ" xfId="57"/>
    <cellStyle name="ИтогоАктРесМет" xfId="58"/>
    <cellStyle name="ИтогоБазЦ" xfId="59"/>
    <cellStyle name="ИтогоБИМ" xfId="60"/>
    <cellStyle name="ИтогоРесМет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Followed Hyperlink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ВедРес" xfId="77"/>
    <cellStyle name="СводкаСтоимРаб" xfId="78"/>
    <cellStyle name="СводРасч" xfId="79"/>
    <cellStyle name="Связанная ячейка" xfId="80"/>
    <cellStyle name="Текст предупреждения" xfId="81"/>
    <cellStyle name="Титул" xfId="82"/>
    <cellStyle name="Comma" xfId="83"/>
    <cellStyle name="Comma [0]" xfId="84"/>
    <cellStyle name="Хвост" xfId="85"/>
    <cellStyle name="Хороший" xfId="86"/>
    <cellStyle name="Ценник" xfId="87"/>
    <cellStyle name="Экспертиза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Z114"/>
  <sheetViews>
    <sheetView showGridLines="0" tabSelected="1" zoomScalePageLayoutView="0" workbookViewId="0" topLeftCell="A1">
      <selection activeCell="F8" sqref="F7:F8"/>
    </sheetView>
  </sheetViews>
  <sheetFormatPr defaultColWidth="9.00390625" defaultRowHeight="12.75" outlineLevelRow="1"/>
  <cols>
    <col min="1" max="1" width="6.00390625" style="1" customWidth="1"/>
    <col min="2" max="2" width="35.75390625" style="1" customWidth="1"/>
    <col min="3" max="3" width="11.875" style="1" customWidth="1"/>
    <col min="4" max="6" width="11.625" style="1" customWidth="1"/>
    <col min="7" max="7" width="12.75390625" style="1" customWidth="1"/>
    <col min="8" max="8" width="11.875" style="1" customWidth="1"/>
    <col min="9" max="9" width="11.625" style="1" customWidth="1"/>
    <col min="10" max="10" width="12.75390625" style="1" customWidth="1"/>
    <col min="11" max="11" width="11.625" style="1" customWidth="1"/>
    <col min="12" max="20" width="9.125" style="1" hidden="1" customWidth="1"/>
    <col min="21" max="21" width="11.625" style="1" customWidth="1"/>
    <col min="22" max="23" width="0" style="1" hidden="1" customWidth="1"/>
    <col min="24" max="26" width="9.125" style="1" customWidth="1"/>
    <col min="27" max="27" width="0" style="1" hidden="1" customWidth="1"/>
    <col min="28" max="16384" width="9.125" style="1" customWidth="1"/>
  </cols>
  <sheetData>
    <row r="1" ht="12.75"/>
    <row r="2" spans="1:8" ht="15.75">
      <c r="A2" s="2" t="s">
        <v>38</v>
      </c>
      <c r="H2" s="3" t="s">
        <v>39</v>
      </c>
    </row>
    <row r="3" spans="1:8" ht="15.75">
      <c r="A3" s="2"/>
      <c r="H3" s="3"/>
    </row>
    <row r="4" spans="1:8" ht="12.75">
      <c r="A4" s="4" t="s">
        <v>260</v>
      </c>
      <c r="B4" s="5"/>
      <c r="C4" s="5"/>
      <c r="D4" s="5"/>
      <c r="E4" s="5"/>
      <c r="F4" s="5"/>
      <c r="G4" s="5"/>
      <c r="H4" s="6" t="s">
        <v>266</v>
      </c>
    </row>
    <row r="5" spans="1:8" ht="12.75">
      <c r="A5" s="5" t="s">
        <v>40</v>
      </c>
      <c r="B5" s="5"/>
      <c r="C5" s="5"/>
      <c r="D5" s="5"/>
      <c r="E5" s="5"/>
      <c r="F5" s="5"/>
      <c r="G5" s="5"/>
      <c r="H5" s="7" t="s">
        <v>41</v>
      </c>
    </row>
    <row r="6" spans="1:8" ht="12.75">
      <c r="A6" s="5"/>
      <c r="B6" s="5"/>
      <c r="C6" s="5"/>
      <c r="D6" s="5"/>
      <c r="E6" s="5"/>
      <c r="F6" s="5"/>
      <c r="G6" s="5"/>
      <c r="H6" s="5"/>
    </row>
    <row r="7" spans="1:4" s="10" customFormat="1" ht="12">
      <c r="A7" s="8"/>
      <c r="B7" s="9"/>
      <c r="C7" s="9"/>
      <c r="D7" s="9"/>
    </row>
    <row r="8" spans="1:4" s="10" customFormat="1" ht="12">
      <c r="A8" s="11" t="s">
        <v>261</v>
      </c>
      <c r="B8" s="9"/>
      <c r="C8" s="9"/>
      <c r="D8" s="9"/>
    </row>
    <row r="9" spans="1:4" s="10" customFormat="1" ht="12">
      <c r="A9" s="8"/>
      <c r="B9" s="9"/>
      <c r="C9" s="9"/>
      <c r="D9" s="9"/>
    </row>
    <row r="10" spans="1:4" s="10" customFormat="1" ht="12">
      <c r="A10" s="11" t="s">
        <v>262</v>
      </c>
      <c r="B10" s="9"/>
      <c r="C10" s="9"/>
      <c r="D10" s="9"/>
    </row>
    <row r="11" spans="1:21" s="10" customFormat="1" ht="15">
      <c r="A11" s="103" t="s">
        <v>263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</row>
    <row r="12" spans="1:21" s="10" customFormat="1" ht="12">
      <c r="A12" s="104" t="s">
        <v>36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</row>
    <row r="13" spans="1:21" s="10" customFormat="1" ht="12">
      <c r="A13" s="105" t="s">
        <v>265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</row>
    <row r="14" spans="1:21" s="10" customFormat="1" ht="12">
      <c r="A14" s="106" t="s">
        <v>4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</row>
    <row r="15" s="10" customFormat="1" ht="12">
      <c r="A15" s="10" t="s">
        <v>264</v>
      </c>
    </row>
    <row r="16" spans="7:21" s="10" customFormat="1" ht="12">
      <c r="G16" s="107" t="s">
        <v>21</v>
      </c>
      <c r="H16" s="108"/>
      <c r="I16" s="109"/>
      <c r="J16" s="107" t="s">
        <v>22</v>
      </c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9"/>
    </row>
    <row r="17" spans="4:21" s="10" customFormat="1" ht="12.75">
      <c r="D17" s="8" t="s">
        <v>5</v>
      </c>
      <c r="G17" s="110">
        <f>4924.46/1000</f>
        <v>4.92446</v>
      </c>
      <c r="H17" s="111"/>
      <c r="I17" s="12" t="s">
        <v>6</v>
      </c>
      <c r="J17" s="117">
        <f>33580/1000</f>
        <v>33.58</v>
      </c>
      <c r="K17" s="118"/>
      <c r="L17" s="13"/>
      <c r="M17" s="13"/>
      <c r="N17" s="13"/>
      <c r="O17" s="13"/>
      <c r="P17" s="13"/>
      <c r="Q17" s="13"/>
      <c r="R17" s="13"/>
      <c r="S17" s="13"/>
      <c r="T17" s="13"/>
      <c r="U17" s="12" t="s">
        <v>6</v>
      </c>
    </row>
    <row r="18" spans="4:23" s="10" customFormat="1" ht="12.75">
      <c r="D18" s="8" t="s">
        <v>7</v>
      </c>
      <c r="G18" s="110">
        <f>(V18+V19)/1000</f>
        <v>0.0736</v>
      </c>
      <c r="H18" s="111"/>
      <c r="I18" s="12" t="s">
        <v>8</v>
      </c>
      <c r="J18" s="117">
        <f>(W18+W19)/1000</f>
        <v>0.0736</v>
      </c>
      <c r="K18" s="118"/>
      <c r="L18" s="13"/>
      <c r="M18" s="13"/>
      <c r="N18" s="13"/>
      <c r="O18" s="13"/>
      <c r="P18" s="13"/>
      <c r="Q18" s="13"/>
      <c r="R18" s="13"/>
      <c r="S18" s="13"/>
      <c r="T18" s="13"/>
      <c r="U18" s="12" t="s">
        <v>8</v>
      </c>
      <c r="V18" s="15">
        <v>73.6</v>
      </c>
      <c r="W18" s="16">
        <v>73.6</v>
      </c>
    </row>
    <row r="19" spans="4:23" s="10" customFormat="1" ht="12.75">
      <c r="D19" s="8" t="s">
        <v>9</v>
      </c>
      <c r="G19" s="110">
        <f>898.72/1000</f>
        <v>0.8987200000000001</v>
      </c>
      <c r="H19" s="111"/>
      <c r="I19" s="12" t="s">
        <v>6</v>
      </c>
      <c r="J19" s="117">
        <f>11315.46/1000</f>
        <v>11.31546</v>
      </c>
      <c r="K19" s="118"/>
      <c r="L19" s="13"/>
      <c r="M19" s="13"/>
      <c r="N19" s="13"/>
      <c r="O19" s="13"/>
      <c r="P19" s="13"/>
      <c r="Q19" s="13"/>
      <c r="R19" s="13"/>
      <c r="S19" s="13"/>
      <c r="T19" s="13"/>
      <c r="U19" s="12" t="s">
        <v>6</v>
      </c>
      <c r="V19" s="15"/>
      <c r="W19" s="16"/>
    </row>
    <row r="20" spans="6:21" s="10" customFormat="1" ht="12">
      <c r="F20" s="9"/>
      <c r="G20" s="17"/>
      <c r="H20" s="17"/>
      <c r="I20" s="18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8"/>
    </row>
    <row r="21" spans="2:21" s="10" customFormat="1" ht="12">
      <c r="B21" s="9"/>
      <c r="C21" s="9"/>
      <c r="D21" s="9"/>
      <c r="F21" s="14"/>
      <c r="G21" s="20"/>
      <c r="H21" s="20"/>
      <c r="I21" s="21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1"/>
    </row>
    <row r="22" s="10" customFormat="1" ht="12">
      <c r="A22" s="8" t="s">
        <v>258</v>
      </c>
    </row>
    <row r="23" s="10" customFormat="1" ht="12.75" thickBot="1">
      <c r="A23" s="23"/>
    </row>
    <row r="24" spans="1:21" s="25" customFormat="1" ht="27" customHeight="1" thickBot="1">
      <c r="A24" s="112" t="s">
        <v>10</v>
      </c>
      <c r="B24" s="112" t="s">
        <v>11</v>
      </c>
      <c r="C24" s="112" t="s">
        <v>12</v>
      </c>
      <c r="D24" s="114" t="s">
        <v>13</v>
      </c>
      <c r="E24" s="114"/>
      <c r="F24" s="114"/>
      <c r="G24" s="114" t="s">
        <v>14</v>
      </c>
      <c r="H24" s="114"/>
      <c r="I24" s="114"/>
      <c r="J24" s="114" t="s">
        <v>15</v>
      </c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</row>
    <row r="25" spans="1:21" s="25" customFormat="1" ht="22.5" customHeight="1" thickBot="1">
      <c r="A25" s="112"/>
      <c r="B25" s="112"/>
      <c r="C25" s="112"/>
      <c r="D25" s="115" t="s">
        <v>2</v>
      </c>
      <c r="E25" s="24" t="s">
        <v>16</v>
      </c>
      <c r="F25" s="24" t="s">
        <v>17</v>
      </c>
      <c r="G25" s="115" t="s">
        <v>2</v>
      </c>
      <c r="H25" s="24" t="s">
        <v>16</v>
      </c>
      <c r="I25" s="24" t="s">
        <v>17</v>
      </c>
      <c r="J25" s="115" t="s">
        <v>2</v>
      </c>
      <c r="K25" s="24" t="s">
        <v>16</v>
      </c>
      <c r="L25" s="24"/>
      <c r="M25" s="24"/>
      <c r="N25" s="24"/>
      <c r="O25" s="24"/>
      <c r="P25" s="24"/>
      <c r="Q25" s="24"/>
      <c r="R25" s="24"/>
      <c r="S25" s="24"/>
      <c r="T25" s="24"/>
      <c r="U25" s="24" t="s">
        <v>17</v>
      </c>
    </row>
    <row r="26" spans="1:21" s="25" customFormat="1" ht="22.5" customHeight="1">
      <c r="A26" s="113"/>
      <c r="B26" s="113"/>
      <c r="C26" s="113"/>
      <c r="D26" s="116"/>
      <c r="E26" s="26" t="s">
        <v>18</v>
      </c>
      <c r="F26" s="26" t="s">
        <v>19</v>
      </c>
      <c r="G26" s="116"/>
      <c r="H26" s="26" t="s">
        <v>18</v>
      </c>
      <c r="I26" s="26" t="s">
        <v>19</v>
      </c>
      <c r="J26" s="116"/>
      <c r="K26" s="26" t="s">
        <v>18</v>
      </c>
      <c r="L26" s="26"/>
      <c r="M26" s="26"/>
      <c r="N26" s="26"/>
      <c r="O26" s="26"/>
      <c r="P26" s="26"/>
      <c r="Q26" s="26"/>
      <c r="R26" s="26"/>
      <c r="S26" s="26"/>
      <c r="T26" s="26"/>
      <c r="U26" s="26" t="s">
        <v>19</v>
      </c>
    </row>
    <row r="27" spans="1:21" s="9" customFormat="1" ht="12.75">
      <c r="A27" s="53">
        <v>1</v>
      </c>
      <c r="B27" s="53">
        <v>2</v>
      </c>
      <c r="C27" s="53">
        <v>3</v>
      </c>
      <c r="D27" s="53">
        <v>4</v>
      </c>
      <c r="E27" s="53">
        <v>5</v>
      </c>
      <c r="F27" s="53">
        <v>6</v>
      </c>
      <c r="G27" s="53">
        <v>7</v>
      </c>
      <c r="H27" s="53">
        <v>8</v>
      </c>
      <c r="I27" s="53">
        <v>9</v>
      </c>
      <c r="J27" s="53">
        <v>10</v>
      </c>
      <c r="K27" s="53">
        <v>11</v>
      </c>
      <c r="L27" s="53"/>
      <c r="M27" s="53"/>
      <c r="N27" s="53"/>
      <c r="O27" s="53"/>
      <c r="P27" s="53"/>
      <c r="Q27" s="53"/>
      <c r="R27" s="53"/>
      <c r="S27" s="53"/>
      <c r="T27" s="53"/>
      <c r="U27" s="53">
        <v>12</v>
      </c>
    </row>
    <row r="28" spans="1:21" s="32" customFormat="1" ht="21" customHeight="1">
      <c r="A28" s="119" t="s">
        <v>42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</row>
    <row r="29" spans="1:21" s="32" customFormat="1" ht="84">
      <c r="A29" s="54">
        <v>1</v>
      </c>
      <c r="B29" s="55" t="s">
        <v>43</v>
      </c>
      <c r="C29" s="56" t="s">
        <v>44</v>
      </c>
      <c r="D29" s="57">
        <v>237.09</v>
      </c>
      <c r="E29" s="58">
        <v>81.6</v>
      </c>
      <c r="F29" s="57">
        <v>155.49</v>
      </c>
      <c r="G29" s="57" t="s">
        <v>45</v>
      </c>
      <c r="H29" s="57">
        <v>7.34</v>
      </c>
      <c r="I29" s="57">
        <v>14</v>
      </c>
      <c r="J29" s="57" t="s">
        <v>46</v>
      </c>
      <c r="K29" s="58">
        <v>92.53</v>
      </c>
      <c r="L29" s="58"/>
      <c r="M29" s="58"/>
      <c r="N29" s="58" t="s">
        <v>47</v>
      </c>
      <c r="O29" s="58"/>
      <c r="P29" s="58"/>
      <c r="Q29" s="58"/>
      <c r="R29" s="58"/>
      <c r="S29" s="58"/>
      <c r="T29" s="58"/>
      <c r="U29" s="58">
        <v>53.4</v>
      </c>
    </row>
    <row r="30" spans="1:26" s="9" customFormat="1" ht="33.75" hidden="1" outlineLevel="1">
      <c r="A30" s="59"/>
      <c r="B30" s="60" t="s">
        <v>48</v>
      </c>
      <c r="C30" s="61">
        <v>0.68</v>
      </c>
      <c r="D30" s="62">
        <v>10.78</v>
      </c>
      <c r="E30" s="63">
        <v>10.78</v>
      </c>
      <c r="F30" s="62"/>
      <c r="G30" s="62">
        <v>7.33</v>
      </c>
      <c r="H30" s="62">
        <v>7.33</v>
      </c>
      <c r="I30" s="62"/>
      <c r="J30" s="62">
        <v>92.35</v>
      </c>
      <c r="K30" s="63">
        <v>92.35</v>
      </c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32"/>
      <c r="W30" s="32"/>
      <c r="X30" s="32"/>
      <c r="Y30" s="32"/>
      <c r="Z30" s="32"/>
    </row>
    <row r="31" spans="1:26" s="9" customFormat="1" ht="45" hidden="1" outlineLevel="1">
      <c r="A31" s="64"/>
      <c r="B31" s="65" t="s">
        <v>49</v>
      </c>
      <c r="C31" s="66">
        <v>0.53</v>
      </c>
      <c r="D31" s="67">
        <v>26.31</v>
      </c>
      <c r="E31" s="68"/>
      <c r="F31" s="67">
        <v>26.31</v>
      </c>
      <c r="G31" s="67">
        <v>13.94</v>
      </c>
      <c r="H31" s="67"/>
      <c r="I31" s="67">
        <v>13.94</v>
      </c>
      <c r="J31" s="67">
        <v>53.21</v>
      </c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>
        <v>53.21</v>
      </c>
      <c r="V31" s="32"/>
      <c r="W31" s="32"/>
      <c r="X31" s="32"/>
      <c r="Y31" s="32"/>
      <c r="Z31" s="32"/>
    </row>
    <row r="32" spans="1:26" s="9" customFormat="1" ht="12" collapsed="1">
      <c r="A32" s="121" t="s">
        <v>50</v>
      </c>
      <c r="B32" s="122"/>
      <c r="C32" s="122"/>
      <c r="D32" s="122"/>
      <c r="E32" s="122"/>
      <c r="F32" s="122"/>
      <c r="G32" s="57">
        <v>21.34</v>
      </c>
      <c r="H32" s="57">
        <v>7.34</v>
      </c>
      <c r="I32" s="57">
        <v>14</v>
      </c>
      <c r="J32" s="57">
        <v>145.93</v>
      </c>
      <c r="K32" s="58">
        <v>92.53</v>
      </c>
      <c r="L32" s="58"/>
      <c r="M32" s="58"/>
      <c r="N32" s="58"/>
      <c r="O32" s="58"/>
      <c r="P32" s="58"/>
      <c r="Q32" s="58"/>
      <c r="R32" s="58"/>
      <c r="S32" s="58"/>
      <c r="T32" s="58"/>
      <c r="U32" s="58">
        <v>53.4</v>
      </c>
      <c r="V32" s="32"/>
      <c r="W32" s="32"/>
      <c r="X32" s="32"/>
      <c r="Y32" s="32"/>
      <c r="Z32" s="32"/>
    </row>
    <row r="33" spans="1:26" ht="12.75">
      <c r="A33" s="123" t="s">
        <v>55</v>
      </c>
      <c r="B33" s="124"/>
      <c r="C33" s="124"/>
      <c r="D33" s="124"/>
      <c r="E33" s="124"/>
      <c r="F33" s="124"/>
      <c r="G33" s="57">
        <v>8.07</v>
      </c>
      <c r="H33" s="57"/>
      <c r="I33" s="57"/>
      <c r="J33" s="57">
        <v>86.98</v>
      </c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32"/>
      <c r="W33" s="32"/>
      <c r="X33" s="32"/>
      <c r="Y33" s="32"/>
      <c r="Z33" s="32"/>
    </row>
    <row r="34" spans="1:26" ht="12.75">
      <c r="A34" s="123" t="s">
        <v>56</v>
      </c>
      <c r="B34" s="124"/>
      <c r="C34" s="124"/>
      <c r="D34" s="124"/>
      <c r="E34" s="124"/>
      <c r="F34" s="124"/>
      <c r="G34" s="57">
        <v>5.14</v>
      </c>
      <c r="H34" s="57"/>
      <c r="I34" s="57"/>
      <c r="J34" s="57">
        <v>51.82</v>
      </c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32"/>
      <c r="W34" s="32"/>
      <c r="X34" s="32"/>
      <c r="Y34" s="32"/>
      <c r="Z34" s="32"/>
    </row>
    <row r="35" spans="1:26" ht="12.75">
      <c r="A35" s="125" t="s">
        <v>58</v>
      </c>
      <c r="B35" s="126"/>
      <c r="C35" s="126"/>
      <c r="D35" s="126"/>
      <c r="E35" s="126"/>
      <c r="F35" s="126"/>
      <c r="G35" s="69">
        <v>34.55</v>
      </c>
      <c r="H35" s="69"/>
      <c r="I35" s="69"/>
      <c r="J35" s="69">
        <v>284.73</v>
      </c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32"/>
      <c r="W35" s="32"/>
      <c r="X35" s="32"/>
      <c r="Y35" s="32"/>
      <c r="Z35" s="32"/>
    </row>
    <row r="36" spans="1:26" ht="21" customHeight="1">
      <c r="A36" s="119" t="s">
        <v>59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32"/>
      <c r="W36" s="32"/>
      <c r="X36" s="32"/>
      <c r="Y36" s="32"/>
      <c r="Z36" s="32"/>
    </row>
    <row r="37" spans="1:26" ht="108">
      <c r="A37" s="54">
        <v>2</v>
      </c>
      <c r="B37" s="55" t="s">
        <v>60</v>
      </c>
      <c r="C37" s="56" t="s">
        <v>61</v>
      </c>
      <c r="D37" s="57">
        <v>12.48</v>
      </c>
      <c r="E37" s="58">
        <v>12.26</v>
      </c>
      <c r="F37" s="57">
        <v>0.22</v>
      </c>
      <c r="G37" s="57" t="s">
        <v>62</v>
      </c>
      <c r="H37" s="57">
        <v>147.12</v>
      </c>
      <c r="I37" s="57">
        <v>2.64</v>
      </c>
      <c r="J37" s="57" t="s">
        <v>63</v>
      </c>
      <c r="K37" s="58">
        <v>1851.96</v>
      </c>
      <c r="L37" s="58"/>
      <c r="M37" s="58"/>
      <c r="N37" s="58" t="s">
        <v>47</v>
      </c>
      <c r="O37" s="58"/>
      <c r="P37" s="58"/>
      <c r="Q37" s="58"/>
      <c r="R37" s="58"/>
      <c r="S37" s="58"/>
      <c r="T37" s="58"/>
      <c r="U37" s="58">
        <v>15</v>
      </c>
      <c r="V37" s="32"/>
      <c r="W37" s="32"/>
      <c r="X37" s="32"/>
      <c r="Y37" s="32"/>
      <c r="Z37" s="32"/>
    </row>
    <row r="38" spans="1:26" ht="33.75" hidden="1" outlineLevel="1">
      <c r="A38" s="59"/>
      <c r="B38" s="60" t="s">
        <v>64</v>
      </c>
      <c r="C38" s="61">
        <v>12.1</v>
      </c>
      <c r="D38" s="62">
        <v>12.16</v>
      </c>
      <c r="E38" s="63">
        <v>12.16</v>
      </c>
      <c r="F38" s="62"/>
      <c r="G38" s="62">
        <v>147.14</v>
      </c>
      <c r="H38" s="62">
        <v>147.14</v>
      </c>
      <c r="I38" s="62"/>
      <c r="J38" s="62">
        <v>1852.63</v>
      </c>
      <c r="K38" s="63">
        <v>1852.63</v>
      </c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32"/>
      <c r="W38" s="32"/>
      <c r="X38" s="32"/>
      <c r="Y38" s="32"/>
      <c r="Z38" s="32"/>
    </row>
    <row r="39" spans="1:26" ht="33.75" hidden="1" outlineLevel="1">
      <c r="A39" s="59"/>
      <c r="B39" s="60" t="s">
        <v>65</v>
      </c>
      <c r="C39" s="61">
        <v>1.15</v>
      </c>
      <c r="D39" s="62">
        <v>2.32</v>
      </c>
      <c r="E39" s="63"/>
      <c r="F39" s="62">
        <v>2.32</v>
      </c>
      <c r="G39" s="62">
        <v>2.67</v>
      </c>
      <c r="H39" s="62"/>
      <c r="I39" s="62">
        <v>2.67</v>
      </c>
      <c r="J39" s="62">
        <v>14.95</v>
      </c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>
        <v>14.95</v>
      </c>
      <c r="V39" s="32"/>
      <c r="W39" s="32"/>
      <c r="X39" s="32"/>
      <c r="Y39" s="32"/>
      <c r="Z39" s="32"/>
    </row>
    <row r="40" spans="1:26" ht="33.75" hidden="1" outlineLevel="1">
      <c r="A40" s="59"/>
      <c r="B40" s="60" t="s">
        <v>66</v>
      </c>
      <c r="C40" s="61" t="s">
        <v>67</v>
      </c>
      <c r="D40" s="62">
        <v>25.6</v>
      </c>
      <c r="E40" s="63" t="s">
        <v>68</v>
      </c>
      <c r="F40" s="62"/>
      <c r="G40" s="62"/>
      <c r="H40" s="62"/>
      <c r="I40" s="62"/>
      <c r="J40" s="62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32"/>
      <c r="W40" s="32"/>
      <c r="X40" s="32"/>
      <c r="Y40" s="32"/>
      <c r="Z40" s="32"/>
    </row>
    <row r="41" spans="1:26" ht="45" hidden="1" outlineLevel="1">
      <c r="A41" s="59"/>
      <c r="B41" s="60" t="s">
        <v>69</v>
      </c>
      <c r="C41" s="61" t="s">
        <v>67</v>
      </c>
      <c r="D41" s="62">
        <v>7.8</v>
      </c>
      <c r="E41" s="63" t="s">
        <v>70</v>
      </c>
      <c r="F41" s="62"/>
      <c r="G41" s="62"/>
      <c r="H41" s="62"/>
      <c r="I41" s="62"/>
      <c r="J41" s="62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32"/>
      <c r="W41" s="32"/>
      <c r="X41" s="32"/>
      <c r="Y41" s="32"/>
      <c r="Z41" s="32"/>
    </row>
    <row r="42" spans="1:26" ht="33.75" hidden="1" outlineLevel="1">
      <c r="A42" s="59"/>
      <c r="B42" s="60" t="s">
        <v>71</v>
      </c>
      <c r="C42" s="61" t="s">
        <v>67</v>
      </c>
      <c r="D42" s="62">
        <v>1480</v>
      </c>
      <c r="E42" s="63" t="s">
        <v>72</v>
      </c>
      <c r="F42" s="62"/>
      <c r="G42" s="62"/>
      <c r="H42" s="62"/>
      <c r="I42" s="62"/>
      <c r="J42" s="62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32"/>
      <c r="W42" s="32"/>
      <c r="X42" s="32"/>
      <c r="Y42" s="32"/>
      <c r="Z42" s="32"/>
    </row>
    <row r="43" spans="1:26" ht="45" hidden="1" outlineLevel="1">
      <c r="A43" s="59"/>
      <c r="B43" s="60" t="s">
        <v>73</v>
      </c>
      <c r="C43" s="61" t="s">
        <v>67</v>
      </c>
      <c r="D43" s="62">
        <v>87.4</v>
      </c>
      <c r="E43" s="63" t="s">
        <v>74</v>
      </c>
      <c r="F43" s="62"/>
      <c r="G43" s="62"/>
      <c r="H43" s="62"/>
      <c r="I43" s="62"/>
      <c r="J43" s="62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32"/>
      <c r="W43" s="32"/>
      <c r="X43" s="32"/>
      <c r="Y43" s="32"/>
      <c r="Z43" s="32"/>
    </row>
    <row r="44" spans="1:26" ht="56.25" hidden="1" outlineLevel="1">
      <c r="A44" s="59"/>
      <c r="B44" s="60" t="s">
        <v>75</v>
      </c>
      <c r="C44" s="61" t="s">
        <v>67</v>
      </c>
      <c r="D44" s="62">
        <v>1</v>
      </c>
      <c r="E44" s="63" t="s">
        <v>76</v>
      </c>
      <c r="F44" s="62"/>
      <c r="G44" s="62"/>
      <c r="H44" s="62"/>
      <c r="I44" s="62"/>
      <c r="J44" s="62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32"/>
      <c r="W44" s="32"/>
      <c r="X44" s="32"/>
      <c r="Y44" s="32"/>
      <c r="Z44" s="32"/>
    </row>
    <row r="45" spans="1:26" ht="84" collapsed="1">
      <c r="A45" s="54">
        <v>3</v>
      </c>
      <c r="B45" s="55" t="s">
        <v>77</v>
      </c>
      <c r="C45" s="56" t="s">
        <v>78</v>
      </c>
      <c r="D45" s="57">
        <v>23.62</v>
      </c>
      <c r="E45" s="58" t="s">
        <v>79</v>
      </c>
      <c r="F45" s="57">
        <v>0.37</v>
      </c>
      <c r="G45" s="57" t="s">
        <v>80</v>
      </c>
      <c r="H45" s="57" t="s">
        <v>81</v>
      </c>
      <c r="I45" s="57">
        <v>6.66</v>
      </c>
      <c r="J45" s="57" t="s">
        <v>82</v>
      </c>
      <c r="K45" s="58" t="s">
        <v>83</v>
      </c>
      <c r="L45" s="58"/>
      <c r="M45" s="58"/>
      <c r="N45" s="58" t="s">
        <v>47</v>
      </c>
      <c r="O45" s="58"/>
      <c r="P45" s="58"/>
      <c r="Q45" s="58"/>
      <c r="R45" s="58"/>
      <c r="S45" s="58"/>
      <c r="T45" s="58"/>
      <c r="U45" s="58">
        <v>37.44</v>
      </c>
      <c r="V45" s="32"/>
      <c r="W45" s="32"/>
      <c r="X45" s="32"/>
      <c r="Y45" s="32"/>
      <c r="Z45" s="32"/>
    </row>
    <row r="46" spans="1:26" ht="33.75" hidden="1" outlineLevel="1">
      <c r="A46" s="59"/>
      <c r="B46" s="60" t="s">
        <v>64</v>
      </c>
      <c r="C46" s="61">
        <v>30.24</v>
      </c>
      <c r="D46" s="62">
        <v>12.16</v>
      </c>
      <c r="E46" s="63">
        <v>12.16</v>
      </c>
      <c r="F46" s="62"/>
      <c r="G46" s="62">
        <v>367.72</v>
      </c>
      <c r="H46" s="62">
        <v>367.72</v>
      </c>
      <c r="I46" s="62"/>
      <c r="J46" s="62">
        <v>4630.05</v>
      </c>
      <c r="K46" s="63">
        <v>4630.05</v>
      </c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32"/>
      <c r="W46" s="32"/>
      <c r="X46" s="32"/>
      <c r="Y46" s="32"/>
      <c r="Z46" s="32"/>
    </row>
    <row r="47" spans="1:26" ht="33.75" hidden="1" outlineLevel="1">
      <c r="A47" s="59"/>
      <c r="B47" s="60" t="s">
        <v>65</v>
      </c>
      <c r="C47" s="61">
        <v>2.88</v>
      </c>
      <c r="D47" s="62">
        <v>2.32</v>
      </c>
      <c r="E47" s="63"/>
      <c r="F47" s="62">
        <v>2.32</v>
      </c>
      <c r="G47" s="62">
        <v>6.68</v>
      </c>
      <c r="H47" s="62"/>
      <c r="I47" s="62">
        <v>6.68</v>
      </c>
      <c r="J47" s="62">
        <v>37.44</v>
      </c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>
        <v>37.44</v>
      </c>
      <c r="V47" s="32"/>
      <c r="W47" s="32"/>
      <c r="X47" s="32"/>
      <c r="Y47" s="32"/>
      <c r="Z47" s="32"/>
    </row>
    <row r="48" spans="1:26" ht="33.75" hidden="1" outlineLevel="1">
      <c r="A48" s="59"/>
      <c r="B48" s="60" t="s">
        <v>66</v>
      </c>
      <c r="C48" s="61">
        <v>0.009</v>
      </c>
      <c r="D48" s="62">
        <v>25.6</v>
      </c>
      <c r="E48" s="63" t="s">
        <v>68</v>
      </c>
      <c r="F48" s="62"/>
      <c r="G48" s="62">
        <v>0.23</v>
      </c>
      <c r="H48" s="62" t="s">
        <v>84</v>
      </c>
      <c r="I48" s="62"/>
      <c r="J48" s="62">
        <v>2.3</v>
      </c>
      <c r="K48" s="63" t="s">
        <v>85</v>
      </c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32"/>
      <c r="W48" s="32"/>
      <c r="X48" s="32"/>
      <c r="Y48" s="32"/>
      <c r="Z48" s="32"/>
    </row>
    <row r="49" spans="1:26" ht="45" hidden="1" outlineLevel="1">
      <c r="A49" s="59"/>
      <c r="B49" s="60" t="s">
        <v>69</v>
      </c>
      <c r="C49" s="61">
        <v>4.5</v>
      </c>
      <c r="D49" s="62">
        <v>7.8</v>
      </c>
      <c r="E49" s="63" t="s">
        <v>70</v>
      </c>
      <c r="F49" s="62"/>
      <c r="G49" s="62">
        <v>35.1</v>
      </c>
      <c r="H49" s="62" t="s">
        <v>86</v>
      </c>
      <c r="I49" s="62"/>
      <c r="J49" s="62">
        <v>85.73</v>
      </c>
      <c r="K49" s="63" t="s">
        <v>87</v>
      </c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32"/>
      <c r="W49" s="32"/>
      <c r="X49" s="32"/>
      <c r="Y49" s="32"/>
      <c r="Z49" s="32"/>
    </row>
    <row r="50" spans="1:26" ht="33.75" hidden="1" outlineLevel="1">
      <c r="A50" s="59"/>
      <c r="B50" s="60" t="s">
        <v>71</v>
      </c>
      <c r="C50" s="61">
        <v>0.0002</v>
      </c>
      <c r="D50" s="62">
        <v>1480</v>
      </c>
      <c r="E50" s="63" t="s">
        <v>72</v>
      </c>
      <c r="F50" s="62"/>
      <c r="G50" s="62">
        <v>0.3</v>
      </c>
      <c r="H50" s="62" t="s">
        <v>88</v>
      </c>
      <c r="I50" s="62"/>
      <c r="J50" s="62">
        <v>1.03</v>
      </c>
      <c r="K50" s="63" t="s">
        <v>89</v>
      </c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32"/>
      <c r="W50" s="32"/>
      <c r="X50" s="32"/>
      <c r="Y50" s="32"/>
      <c r="Z50" s="32"/>
    </row>
    <row r="51" spans="1:26" ht="45" hidden="1" outlineLevel="1">
      <c r="A51" s="59"/>
      <c r="B51" s="60" t="s">
        <v>73</v>
      </c>
      <c r="C51" s="61">
        <v>0.09</v>
      </c>
      <c r="D51" s="62">
        <v>87.4</v>
      </c>
      <c r="E51" s="63" t="s">
        <v>74</v>
      </c>
      <c r="F51" s="62"/>
      <c r="G51" s="62">
        <v>7.87</v>
      </c>
      <c r="H51" s="62" t="s">
        <v>90</v>
      </c>
      <c r="I51" s="62"/>
      <c r="J51" s="62">
        <v>68.77</v>
      </c>
      <c r="K51" s="63" t="s">
        <v>91</v>
      </c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32"/>
      <c r="W51" s="32"/>
      <c r="X51" s="32"/>
      <c r="Y51" s="32"/>
      <c r="Z51" s="32"/>
    </row>
    <row r="52" spans="1:26" ht="56.25" hidden="1" outlineLevel="1">
      <c r="A52" s="59"/>
      <c r="B52" s="60" t="s">
        <v>75</v>
      </c>
      <c r="C52" s="61">
        <v>7.38</v>
      </c>
      <c r="D52" s="62">
        <v>1</v>
      </c>
      <c r="E52" s="63" t="s">
        <v>76</v>
      </c>
      <c r="F52" s="62"/>
      <c r="G52" s="62">
        <v>7.38</v>
      </c>
      <c r="H52" s="62" t="s">
        <v>92</v>
      </c>
      <c r="I52" s="62"/>
      <c r="J52" s="62">
        <v>22.14</v>
      </c>
      <c r="K52" s="63" t="s">
        <v>93</v>
      </c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32"/>
      <c r="W52" s="32"/>
      <c r="X52" s="32"/>
      <c r="Y52" s="32"/>
      <c r="Z52" s="32"/>
    </row>
    <row r="53" spans="1:26" ht="84" collapsed="1">
      <c r="A53" s="54">
        <v>4</v>
      </c>
      <c r="B53" s="55" t="s">
        <v>94</v>
      </c>
      <c r="C53" s="56" t="s">
        <v>95</v>
      </c>
      <c r="D53" s="57">
        <v>28.77</v>
      </c>
      <c r="E53" s="58" t="s">
        <v>96</v>
      </c>
      <c r="F53" s="57">
        <v>0.44</v>
      </c>
      <c r="G53" s="57" t="s">
        <v>97</v>
      </c>
      <c r="H53" s="57" t="s">
        <v>96</v>
      </c>
      <c r="I53" s="57">
        <v>0.44</v>
      </c>
      <c r="J53" s="57" t="s">
        <v>98</v>
      </c>
      <c r="K53" s="58" t="s">
        <v>99</v>
      </c>
      <c r="L53" s="58"/>
      <c r="M53" s="58"/>
      <c r="N53" s="58" t="s">
        <v>47</v>
      </c>
      <c r="O53" s="58"/>
      <c r="P53" s="58"/>
      <c r="Q53" s="58"/>
      <c r="R53" s="58"/>
      <c r="S53" s="58"/>
      <c r="T53" s="58"/>
      <c r="U53" s="58">
        <v>2.47</v>
      </c>
      <c r="V53" s="32"/>
      <c r="W53" s="32"/>
      <c r="X53" s="32"/>
      <c r="Y53" s="32"/>
      <c r="Z53" s="32"/>
    </row>
    <row r="54" spans="1:26" ht="33.75" hidden="1" outlineLevel="1">
      <c r="A54" s="59"/>
      <c r="B54" s="60" t="s">
        <v>100</v>
      </c>
      <c r="C54" s="61">
        <v>1.68</v>
      </c>
      <c r="D54" s="62">
        <v>14.94</v>
      </c>
      <c r="E54" s="63">
        <v>14.94</v>
      </c>
      <c r="F54" s="62"/>
      <c r="G54" s="62">
        <v>25.1</v>
      </c>
      <c r="H54" s="62">
        <v>25.1</v>
      </c>
      <c r="I54" s="62"/>
      <c r="J54" s="62">
        <v>316.13</v>
      </c>
      <c r="K54" s="63">
        <v>316.13</v>
      </c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32"/>
      <c r="W54" s="32"/>
      <c r="X54" s="32"/>
      <c r="Y54" s="32"/>
      <c r="Z54" s="32"/>
    </row>
    <row r="55" spans="1:26" ht="33.75" hidden="1" outlineLevel="1">
      <c r="A55" s="59"/>
      <c r="B55" s="60" t="s">
        <v>101</v>
      </c>
      <c r="C55" s="61">
        <v>0.19</v>
      </c>
      <c r="D55" s="62">
        <v>2.32</v>
      </c>
      <c r="E55" s="63"/>
      <c r="F55" s="62">
        <v>2.32</v>
      </c>
      <c r="G55" s="62">
        <v>0.44</v>
      </c>
      <c r="H55" s="62"/>
      <c r="I55" s="62">
        <v>0.44</v>
      </c>
      <c r="J55" s="62">
        <v>2.47</v>
      </c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>
        <v>2.47</v>
      </c>
      <c r="V55" s="32"/>
      <c r="W55" s="32"/>
      <c r="X55" s="32"/>
      <c r="Y55" s="32"/>
      <c r="Z55" s="32"/>
    </row>
    <row r="56" spans="1:26" ht="33.75" hidden="1" outlineLevel="1">
      <c r="A56" s="59"/>
      <c r="B56" s="60" t="s">
        <v>66</v>
      </c>
      <c r="C56" s="61">
        <v>0.0004</v>
      </c>
      <c r="D56" s="62">
        <v>25.6</v>
      </c>
      <c r="E56" s="63" t="s">
        <v>68</v>
      </c>
      <c r="F56" s="62"/>
      <c r="G56" s="62">
        <v>0.01</v>
      </c>
      <c r="H56" s="62" t="s">
        <v>102</v>
      </c>
      <c r="I56" s="62"/>
      <c r="J56" s="62">
        <v>0.1</v>
      </c>
      <c r="K56" s="63" t="s">
        <v>103</v>
      </c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32"/>
      <c r="W56" s="32"/>
      <c r="X56" s="32"/>
      <c r="Y56" s="32"/>
      <c r="Z56" s="32"/>
    </row>
    <row r="57" spans="1:26" ht="45" hidden="1" outlineLevel="1">
      <c r="A57" s="59"/>
      <c r="B57" s="60" t="s">
        <v>69</v>
      </c>
      <c r="C57" s="61">
        <v>0.3</v>
      </c>
      <c r="D57" s="62">
        <v>7.8</v>
      </c>
      <c r="E57" s="63" t="s">
        <v>70</v>
      </c>
      <c r="F57" s="62"/>
      <c r="G57" s="62">
        <v>2.34</v>
      </c>
      <c r="H57" s="62" t="s">
        <v>104</v>
      </c>
      <c r="I57" s="62"/>
      <c r="J57" s="62">
        <v>5.72</v>
      </c>
      <c r="K57" s="63" t="s">
        <v>105</v>
      </c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32"/>
      <c r="W57" s="32"/>
      <c r="X57" s="32"/>
      <c r="Y57" s="32"/>
      <c r="Z57" s="32"/>
    </row>
    <row r="58" spans="1:26" ht="33.75" hidden="1" outlineLevel="1">
      <c r="A58" s="59"/>
      <c r="B58" s="60" t="s">
        <v>71</v>
      </c>
      <c r="C58" s="61" t="s">
        <v>67</v>
      </c>
      <c r="D58" s="62">
        <v>1480</v>
      </c>
      <c r="E58" s="63" t="s">
        <v>72</v>
      </c>
      <c r="F58" s="62"/>
      <c r="G58" s="62"/>
      <c r="H58" s="62"/>
      <c r="I58" s="62"/>
      <c r="J58" s="62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32"/>
      <c r="W58" s="32"/>
      <c r="X58" s="32"/>
      <c r="Y58" s="32"/>
      <c r="Z58" s="32"/>
    </row>
    <row r="59" spans="1:26" ht="45" hidden="1" outlineLevel="1">
      <c r="A59" s="59"/>
      <c r="B59" s="60" t="s">
        <v>73</v>
      </c>
      <c r="C59" s="61">
        <v>0.004</v>
      </c>
      <c r="D59" s="62">
        <v>87.4</v>
      </c>
      <c r="E59" s="63" t="s">
        <v>74</v>
      </c>
      <c r="F59" s="62"/>
      <c r="G59" s="62">
        <v>0.35</v>
      </c>
      <c r="H59" s="62" t="s">
        <v>106</v>
      </c>
      <c r="I59" s="62"/>
      <c r="J59" s="62">
        <v>3.06</v>
      </c>
      <c r="K59" s="63" t="s">
        <v>107</v>
      </c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32"/>
      <c r="W59" s="32"/>
      <c r="X59" s="32"/>
      <c r="Y59" s="32"/>
      <c r="Z59" s="32"/>
    </row>
    <row r="60" spans="1:26" ht="56.25" hidden="1" outlineLevel="1">
      <c r="A60" s="59"/>
      <c r="B60" s="60" t="s">
        <v>75</v>
      </c>
      <c r="C60" s="61">
        <v>0.5</v>
      </c>
      <c r="D60" s="62">
        <v>1</v>
      </c>
      <c r="E60" s="63" t="s">
        <v>76</v>
      </c>
      <c r="F60" s="62"/>
      <c r="G60" s="62">
        <v>0.5</v>
      </c>
      <c r="H60" s="62" t="s">
        <v>108</v>
      </c>
      <c r="I60" s="62"/>
      <c r="J60" s="62">
        <v>1.5</v>
      </c>
      <c r="K60" s="63" t="s">
        <v>109</v>
      </c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32"/>
      <c r="W60" s="32"/>
      <c r="X60" s="32"/>
      <c r="Y60" s="32"/>
      <c r="Z60" s="32"/>
    </row>
    <row r="61" spans="1:26" ht="96" collapsed="1">
      <c r="A61" s="54">
        <v>5</v>
      </c>
      <c r="B61" s="55" t="s">
        <v>110</v>
      </c>
      <c r="C61" s="56" t="s">
        <v>111</v>
      </c>
      <c r="D61" s="57">
        <v>1360.89</v>
      </c>
      <c r="E61" s="58" t="s">
        <v>112</v>
      </c>
      <c r="F61" s="57">
        <v>23.2</v>
      </c>
      <c r="G61" s="57" t="s">
        <v>113</v>
      </c>
      <c r="H61" s="57" t="s">
        <v>114</v>
      </c>
      <c r="I61" s="57">
        <v>19.72</v>
      </c>
      <c r="J61" s="57" t="s">
        <v>115</v>
      </c>
      <c r="K61" s="58" t="s">
        <v>116</v>
      </c>
      <c r="L61" s="58"/>
      <c r="M61" s="58"/>
      <c r="N61" s="58" t="s">
        <v>47</v>
      </c>
      <c r="O61" s="58"/>
      <c r="P61" s="58"/>
      <c r="Q61" s="58"/>
      <c r="R61" s="58"/>
      <c r="S61" s="58"/>
      <c r="T61" s="58"/>
      <c r="U61" s="58">
        <v>110.5</v>
      </c>
      <c r="V61" s="32"/>
      <c r="W61" s="32"/>
      <c r="X61" s="32"/>
      <c r="Y61" s="32"/>
      <c r="Z61" s="32"/>
    </row>
    <row r="62" spans="1:26" ht="33.75" hidden="1" outlineLevel="1">
      <c r="A62" s="59"/>
      <c r="B62" s="60" t="s">
        <v>64</v>
      </c>
      <c r="C62" s="61">
        <v>28.9</v>
      </c>
      <c r="D62" s="62">
        <v>12.16</v>
      </c>
      <c r="E62" s="63">
        <v>12.16</v>
      </c>
      <c r="F62" s="62"/>
      <c r="G62" s="62">
        <v>351.42</v>
      </c>
      <c r="H62" s="62">
        <v>351.42</v>
      </c>
      <c r="I62" s="62"/>
      <c r="J62" s="62">
        <v>4424.88</v>
      </c>
      <c r="K62" s="63">
        <v>4424.88</v>
      </c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32"/>
      <c r="W62" s="32"/>
      <c r="X62" s="32"/>
      <c r="Y62" s="32"/>
      <c r="Z62" s="32"/>
    </row>
    <row r="63" spans="1:26" ht="33.75" hidden="1" outlineLevel="1">
      <c r="A63" s="59"/>
      <c r="B63" s="60" t="s">
        <v>101</v>
      </c>
      <c r="C63" s="61">
        <v>8.5</v>
      </c>
      <c r="D63" s="62">
        <v>2.32</v>
      </c>
      <c r="E63" s="63"/>
      <c r="F63" s="62">
        <v>2.32</v>
      </c>
      <c r="G63" s="62">
        <v>19.72</v>
      </c>
      <c r="H63" s="62"/>
      <c r="I63" s="62">
        <v>19.72</v>
      </c>
      <c r="J63" s="62">
        <v>110.5</v>
      </c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>
        <v>110.5</v>
      </c>
      <c r="V63" s="32"/>
      <c r="W63" s="32"/>
      <c r="X63" s="32"/>
      <c r="Y63" s="32"/>
      <c r="Z63" s="32"/>
    </row>
    <row r="64" spans="1:26" ht="33.75" hidden="1" outlineLevel="1">
      <c r="A64" s="59"/>
      <c r="B64" s="60" t="s">
        <v>117</v>
      </c>
      <c r="C64" s="61">
        <v>1.142</v>
      </c>
      <c r="D64" s="62">
        <v>37</v>
      </c>
      <c r="E64" s="63" t="s">
        <v>118</v>
      </c>
      <c r="F64" s="62"/>
      <c r="G64" s="62">
        <v>42.25</v>
      </c>
      <c r="H64" s="62" t="s">
        <v>119</v>
      </c>
      <c r="I64" s="62"/>
      <c r="J64" s="62">
        <v>255.34</v>
      </c>
      <c r="K64" s="63" t="s">
        <v>120</v>
      </c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32"/>
      <c r="W64" s="32"/>
      <c r="X64" s="32"/>
      <c r="Y64" s="32"/>
      <c r="Z64" s="32"/>
    </row>
    <row r="65" spans="1:26" ht="45" hidden="1" outlineLevel="1">
      <c r="A65" s="59"/>
      <c r="B65" s="60" t="s">
        <v>69</v>
      </c>
      <c r="C65" s="61">
        <v>13.6</v>
      </c>
      <c r="D65" s="62">
        <v>7.8</v>
      </c>
      <c r="E65" s="63" t="s">
        <v>70</v>
      </c>
      <c r="F65" s="62"/>
      <c r="G65" s="62">
        <v>106.08</v>
      </c>
      <c r="H65" s="62" t="s">
        <v>121</v>
      </c>
      <c r="I65" s="62"/>
      <c r="J65" s="62">
        <v>259.08</v>
      </c>
      <c r="K65" s="63" t="s">
        <v>122</v>
      </c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32"/>
      <c r="W65" s="32"/>
      <c r="X65" s="32"/>
      <c r="Y65" s="32"/>
      <c r="Z65" s="32"/>
    </row>
    <row r="66" spans="1:26" ht="33.75" hidden="1" outlineLevel="1">
      <c r="A66" s="59"/>
      <c r="B66" s="60" t="s">
        <v>71</v>
      </c>
      <c r="C66" s="61">
        <v>0.0007</v>
      </c>
      <c r="D66" s="62">
        <v>1480</v>
      </c>
      <c r="E66" s="63" t="s">
        <v>72</v>
      </c>
      <c r="F66" s="62"/>
      <c r="G66" s="62">
        <v>1.04</v>
      </c>
      <c r="H66" s="62" t="s">
        <v>123</v>
      </c>
      <c r="I66" s="62"/>
      <c r="J66" s="62">
        <v>3.6</v>
      </c>
      <c r="K66" s="63" t="s">
        <v>124</v>
      </c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32"/>
      <c r="W66" s="32"/>
      <c r="X66" s="32"/>
      <c r="Y66" s="32"/>
      <c r="Z66" s="32"/>
    </row>
    <row r="67" spans="1:26" ht="45" hidden="1" outlineLevel="1">
      <c r="A67" s="59"/>
      <c r="B67" s="60" t="s">
        <v>125</v>
      </c>
      <c r="C67" s="61">
        <v>0.136</v>
      </c>
      <c r="D67" s="62">
        <v>38.69</v>
      </c>
      <c r="E67" s="63" t="s">
        <v>126</v>
      </c>
      <c r="F67" s="62"/>
      <c r="G67" s="62">
        <v>5.26</v>
      </c>
      <c r="H67" s="62" t="s">
        <v>127</v>
      </c>
      <c r="I67" s="62"/>
      <c r="J67" s="62">
        <v>14.17</v>
      </c>
      <c r="K67" s="63" t="s">
        <v>128</v>
      </c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32"/>
      <c r="W67" s="32"/>
      <c r="X67" s="32"/>
      <c r="Y67" s="32"/>
      <c r="Z67" s="32"/>
    </row>
    <row r="68" spans="1:26" ht="33.75" hidden="1" outlineLevel="1">
      <c r="A68" s="59"/>
      <c r="B68" s="60" t="s">
        <v>129</v>
      </c>
      <c r="C68" s="61">
        <v>27.2</v>
      </c>
      <c r="D68" s="62">
        <v>22.94</v>
      </c>
      <c r="E68" s="63" t="s">
        <v>130</v>
      </c>
      <c r="F68" s="62"/>
      <c r="G68" s="62">
        <v>623.97</v>
      </c>
      <c r="H68" s="62" t="s">
        <v>131</v>
      </c>
      <c r="I68" s="62"/>
      <c r="J68" s="62">
        <v>1673.34</v>
      </c>
      <c r="K68" s="63" t="s">
        <v>132</v>
      </c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32"/>
      <c r="W68" s="32"/>
      <c r="X68" s="32"/>
      <c r="Y68" s="32"/>
      <c r="Z68" s="32"/>
    </row>
    <row r="69" spans="1:26" ht="56.25" hidden="1" outlineLevel="1">
      <c r="A69" s="64"/>
      <c r="B69" s="65" t="s">
        <v>75</v>
      </c>
      <c r="C69" s="66">
        <v>7.03</v>
      </c>
      <c r="D69" s="67">
        <v>1</v>
      </c>
      <c r="E69" s="68" t="s">
        <v>76</v>
      </c>
      <c r="F69" s="67"/>
      <c r="G69" s="67">
        <v>7.03</v>
      </c>
      <c r="H69" s="67" t="s">
        <v>133</v>
      </c>
      <c r="I69" s="67"/>
      <c r="J69" s="67">
        <v>21.09</v>
      </c>
      <c r="K69" s="68" t="s">
        <v>134</v>
      </c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32"/>
      <c r="W69" s="32"/>
      <c r="X69" s="32"/>
      <c r="Y69" s="32"/>
      <c r="Z69" s="32"/>
    </row>
    <row r="70" spans="1:26" ht="36" collapsed="1">
      <c r="A70" s="121" t="s">
        <v>50</v>
      </c>
      <c r="B70" s="122"/>
      <c r="C70" s="122"/>
      <c r="D70" s="122"/>
      <c r="E70" s="122"/>
      <c r="F70" s="122"/>
      <c r="G70" s="57">
        <v>1760.45</v>
      </c>
      <c r="H70" s="57" t="s">
        <v>135</v>
      </c>
      <c r="I70" s="57">
        <v>29.46</v>
      </c>
      <c r="J70" s="57">
        <v>13805.27</v>
      </c>
      <c r="K70" s="58" t="s">
        <v>136</v>
      </c>
      <c r="L70" s="58"/>
      <c r="M70" s="58"/>
      <c r="N70" s="58"/>
      <c r="O70" s="58"/>
      <c r="P70" s="58"/>
      <c r="Q70" s="58"/>
      <c r="R70" s="58"/>
      <c r="S70" s="58"/>
      <c r="T70" s="58"/>
      <c r="U70" s="58">
        <v>165.41</v>
      </c>
      <c r="V70" s="32"/>
      <c r="W70" s="32"/>
      <c r="X70" s="32"/>
      <c r="Y70" s="32"/>
      <c r="Z70" s="32"/>
    </row>
    <row r="71" spans="1:26" ht="12.75">
      <c r="A71" s="123" t="s">
        <v>55</v>
      </c>
      <c r="B71" s="124"/>
      <c r="C71" s="124"/>
      <c r="D71" s="124"/>
      <c r="E71" s="124"/>
      <c r="F71" s="124"/>
      <c r="G71" s="57">
        <v>713.1</v>
      </c>
      <c r="H71" s="57"/>
      <c r="I71" s="57"/>
      <c r="J71" s="57">
        <v>7631.59</v>
      </c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32"/>
      <c r="W71" s="32"/>
      <c r="X71" s="32"/>
      <c r="Y71" s="32"/>
      <c r="Z71" s="32"/>
    </row>
    <row r="72" spans="1:26" ht="12.75">
      <c r="A72" s="123" t="s">
        <v>56</v>
      </c>
      <c r="B72" s="124"/>
      <c r="C72" s="124"/>
      <c r="D72" s="124"/>
      <c r="E72" s="124"/>
      <c r="F72" s="124"/>
      <c r="G72" s="57">
        <v>534.83</v>
      </c>
      <c r="H72" s="57"/>
      <c r="I72" s="57"/>
      <c r="J72" s="57">
        <v>5387.01</v>
      </c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32"/>
      <c r="W72" s="32"/>
      <c r="X72" s="32"/>
      <c r="Y72" s="32"/>
      <c r="Z72" s="32"/>
    </row>
    <row r="73" spans="1:26" ht="12.75">
      <c r="A73" s="125" t="s">
        <v>137</v>
      </c>
      <c r="B73" s="126"/>
      <c r="C73" s="126"/>
      <c r="D73" s="126"/>
      <c r="E73" s="126"/>
      <c r="F73" s="126"/>
      <c r="G73" s="69">
        <v>3008.38</v>
      </c>
      <c r="H73" s="69"/>
      <c r="I73" s="69"/>
      <c r="J73" s="69">
        <v>26823.87</v>
      </c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32"/>
      <c r="W73" s="32"/>
      <c r="X73" s="32"/>
      <c r="Y73" s="32"/>
      <c r="Z73" s="32"/>
    </row>
    <row r="74" spans="1:26" ht="21" customHeight="1">
      <c r="A74" s="119" t="s">
        <v>138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32"/>
      <c r="W74" s="32"/>
      <c r="X74" s="32"/>
      <c r="Y74" s="32"/>
      <c r="Z74" s="32"/>
    </row>
    <row r="75" spans="1:26" ht="48">
      <c r="A75" s="54">
        <v>6</v>
      </c>
      <c r="B75" s="55" t="s">
        <v>139</v>
      </c>
      <c r="C75" s="56" t="s">
        <v>140</v>
      </c>
      <c r="D75" s="57">
        <v>40.94</v>
      </c>
      <c r="E75" s="58" t="s">
        <v>141</v>
      </c>
      <c r="F75" s="57"/>
      <c r="G75" s="57">
        <v>736.92</v>
      </c>
      <c r="H75" s="57" t="s">
        <v>142</v>
      </c>
      <c r="I75" s="57"/>
      <c r="J75" s="57">
        <v>3204.18</v>
      </c>
      <c r="K75" s="58" t="s">
        <v>143</v>
      </c>
      <c r="L75" s="58"/>
      <c r="M75" s="58"/>
      <c r="N75" s="58" t="s">
        <v>144</v>
      </c>
      <c r="O75" s="58"/>
      <c r="P75" s="58"/>
      <c r="Q75" s="58"/>
      <c r="R75" s="58"/>
      <c r="S75" s="58"/>
      <c r="T75" s="58"/>
      <c r="U75" s="58"/>
      <c r="V75" s="32"/>
      <c r="W75" s="32"/>
      <c r="X75" s="32"/>
      <c r="Y75" s="32"/>
      <c r="Z75" s="32"/>
    </row>
    <row r="76" spans="1:26" ht="48">
      <c r="A76" s="54">
        <v>7</v>
      </c>
      <c r="B76" s="55" t="s">
        <v>145</v>
      </c>
      <c r="C76" s="56" t="s">
        <v>146</v>
      </c>
      <c r="D76" s="57">
        <v>50.48</v>
      </c>
      <c r="E76" s="58" t="s">
        <v>147</v>
      </c>
      <c r="F76" s="57"/>
      <c r="G76" s="57">
        <v>50.48</v>
      </c>
      <c r="H76" s="57" t="s">
        <v>147</v>
      </c>
      <c r="I76" s="57"/>
      <c r="J76" s="57">
        <v>172.86</v>
      </c>
      <c r="K76" s="58" t="s">
        <v>148</v>
      </c>
      <c r="L76" s="58"/>
      <c r="M76" s="58"/>
      <c r="N76" s="58" t="s">
        <v>144</v>
      </c>
      <c r="O76" s="58"/>
      <c r="P76" s="58"/>
      <c r="Q76" s="58"/>
      <c r="R76" s="58"/>
      <c r="S76" s="58"/>
      <c r="T76" s="58"/>
      <c r="U76" s="58"/>
      <c r="V76" s="32"/>
      <c r="W76" s="32"/>
      <c r="X76" s="32"/>
      <c r="Y76" s="32"/>
      <c r="Z76" s="32"/>
    </row>
    <row r="77" spans="1:26" ht="108">
      <c r="A77" s="71">
        <v>8</v>
      </c>
      <c r="B77" s="72" t="s">
        <v>149</v>
      </c>
      <c r="C77" s="73" t="s">
        <v>150</v>
      </c>
      <c r="D77" s="69">
        <v>7543.81</v>
      </c>
      <c r="E77" s="70" t="s">
        <v>151</v>
      </c>
      <c r="F77" s="69"/>
      <c r="G77" s="69">
        <v>641.22</v>
      </c>
      <c r="H77" s="69" t="s">
        <v>152</v>
      </c>
      <c r="I77" s="69"/>
      <c r="J77" s="69">
        <v>1379.27</v>
      </c>
      <c r="K77" s="70" t="s">
        <v>153</v>
      </c>
      <c r="L77" s="70"/>
      <c r="M77" s="70"/>
      <c r="N77" s="70" t="s">
        <v>144</v>
      </c>
      <c r="O77" s="70"/>
      <c r="P77" s="70"/>
      <c r="Q77" s="70"/>
      <c r="R77" s="70"/>
      <c r="S77" s="70"/>
      <c r="T77" s="70"/>
      <c r="U77" s="70"/>
      <c r="V77" s="32"/>
      <c r="W77" s="32"/>
      <c r="X77" s="32"/>
      <c r="Y77" s="32"/>
      <c r="Z77" s="32"/>
    </row>
    <row r="78" spans="1:26" ht="36">
      <c r="A78" s="121" t="s">
        <v>50</v>
      </c>
      <c r="B78" s="122"/>
      <c r="C78" s="122"/>
      <c r="D78" s="122"/>
      <c r="E78" s="122"/>
      <c r="F78" s="122"/>
      <c r="G78" s="57">
        <v>1428.62</v>
      </c>
      <c r="H78" s="57" t="s">
        <v>154</v>
      </c>
      <c r="I78" s="57"/>
      <c r="J78" s="57">
        <v>4756.31</v>
      </c>
      <c r="K78" s="58" t="s">
        <v>155</v>
      </c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32"/>
      <c r="W78" s="32"/>
      <c r="X78" s="32"/>
      <c r="Y78" s="32"/>
      <c r="Z78" s="32"/>
    </row>
    <row r="79" spans="1:26" ht="12.75">
      <c r="A79" s="125" t="s">
        <v>156</v>
      </c>
      <c r="B79" s="126"/>
      <c r="C79" s="126"/>
      <c r="D79" s="126"/>
      <c r="E79" s="126"/>
      <c r="F79" s="126"/>
      <c r="G79" s="69">
        <v>1428.62</v>
      </c>
      <c r="H79" s="69"/>
      <c r="I79" s="69"/>
      <c r="J79" s="69">
        <v>4756.31</v>
      </c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32"/>
      <c r="W79" s="32"/>
      <c r="X79" s="32"/>
      <c r="Y79" s="32"/>
      <c r="Z79" s="32"/>
    </row>
    <row r="80" spans="1:26" ht="36">
      <c r="A80" s="121" t="s">
        <v>157</v>
      </c>
      <c r="B80" s="122"/>
      <c r="C80" s="122"/>
      <c r="D80" s="122"/>
      <c r="E80" s="122"/>
      <c r="F80" s="122"/>
      <c r="G80" s="57">
        <v>3210.41</v>
      </c>
      <c r="H80" s="57" t="s">
        <v>158</v>
      </c>
      <c r="I80" s="57">
        <v>43.46</v>
      </c>
      <c r="J80" s="57">
        <v>18707.51</v>
      </c>
      <c r="K80" s="58" t="s">
        <v>159</v>
      </c>
      <c r="L80" s="58"/>
      <c r="M80" s="58"/>
      <c r="N80" s="58"/>
      <c r="O80" s="58"/>
      <c r="P80" s="58"/>
      <c r="Q80" s="58"/>
      <c r="R80" s="58"/>
      <c r="S80" s="58"/>
      <c r="T80" s="58"/>
      <c r="U80" s="58">
        <v>218.81</v>
      </c>
      <c r="V80" s="32"/>
      <c r="W80" s="32"/>
      <c r="X80" s="32"/>
      <c r="Y80" s="32"/>
      <c r="Z80" s="32"/>
    </row>
    <row r="81" spans="1:26" ht="12.75">
      <c r="A81" s="121" t="s">
        <v>51</v>
      </c>
      <c r="B81" s="122"/>
      <c r="C81" s="122"/>
      <c r="D81" s="122"/>
      <c r="E81" s="122"/>
      <c r="F81" s="122"/>
      <c r="G81" s="57"/>
      <c r="H81" s="57"/>
      <c r="I81" s="57"/>
      <c r="J81" s="57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32"/>
      <c r="W81" s="32"/>
      <c r="X81" s="32"/>
      <c r="Y81" s="32"/>
      <c r="Z81" s="32"/>
    </row>
    <row r="82" spans="1:26" ht="12.75">
      <c r="A82" s="121" t="s">
        <v>52</v>
      </c>
      <c r="B82" s="122"/>
      <c r="C82" s="122"/>
      <c r="D82" s="122"/>
      <c r="E82" s="122"/>
      <c r="F82" s="122"/>
      <c r="G82" s="57">
        <v>898.72</v>
      </c>
      <c r="H82" s="57"/>
      <c r="I82" s="57"/>
      <c r="J82" s="57">
        <v>11315.46</v>
      </c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32"/>
      <c r="W82" s="32"/>
      <c r="X82" s="32"/>
      <c r="Y82" s="32"/>
      <c r="Z82" s="32"/>
    </row>
    <row r="83" spans="1:26" ht="12.75">
      <c r="A83" s="121" t="s">
        <v>53</v>
      </c>
      <c r="B83" s="122"/>
      <c r="C83" s="122"/>
      <c r="D83" s="122"/>
      <c r="E83" s="122"/>
      <c r="F83" s="122"/>
      <c r="G83" s="57">
        <v>2268.23</v>
      </c>
      <c r="H83" s="57"/>
      <c r="I83" s="57"/>
      <c r="J83" s="57">
        <v>7173.24</v>
      </c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32"/>
      <c r="W83" s="32"/>
      <c r="X83" s="32"/>
      <c r="Y83" s="32"/>
      <c r="Z83" s="32"/>
    </row>
    <row r="84" spans="1:26" ht="12.75">
      <c r="A84" s="121" t="s">
        <v>54</v>
      </c>
      <c r="B84" s="122"/>
      <c r="C84" s="122"/>
      <c r="D84" s="122"/>
      <c r="E84" s="122"/>
      <c r="F84" s="122"/>
      <c r="G84" s="57">
        <v>43.46</v>
      </c>
      <c r="H84" s="57"/>
      <c r="I84" s="57"/>
      <c r="J84" s="57">
        <v>218.81</v>
      </c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32"/>
      <c r="W84" s="32"/>
      <c r="X84" s="32"/>
      <c r="Y84" s="32"/>
      <c r="Z84" s="32"/>
    </row>
    <row r="85" spans="1:26" ht="12.75">
      <c r="A85" s="123" t="s">
        <v>55</v>
      </c>
      <c r="B85" s="124"/>
      <c r="C85" s="124"/>
      <c r="D85" s="124"/>
      <c r="E85" s="124"/>
      <c r="F85" s="124"/>
      <c r="G85" s="57">
        <v>721.17</v>
      </c>
      <c r="H85" s="57"/>
      <c r="I85" s="57"/>
      <c r="J85" s="57">
        <v>7718.57</v>
      </c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32"/>
      <c r="W85" s="32"/>
      <c r="X85" s="32"/>
      <c r="Y85" s="32"/>
      <c r="Z85" s="32"/>
    </row>
    <row r="86" spans="1:26" ht="12.75">
      <c r="A86" s="123" t="s">
        <v>56</v>
      </c>
      <c r="B86" s="124"/>
      <c r="C86" s="124"/>
      <c r="D86" s="124"/>
      <c r="E86" s="124"/>
      <c r="F86" s="124"/>
      <c r="G86" s="57">
        <v>539.97</v>
      </c>
      <c r="H86" s="57"/>
      <c r="I86" s="57"/>
      <c r="J86" s="57">
        <v>5438.83</v>
      </c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32"/>
      <c r="W86" s="32"/>
      <c r="X86" s="32"/>
      <c r="Y86" s="32"/>
      <c r="Z86" s="32"/>
    </row>
    <row r="87" spans="1:26" ht="12.75">
      <c r="A87" s="123" t="s">
        <v>160</v>
      </c>
      <c r="B87" s="124"/>
      <c r="C87" s="124"/>
      <c r="D87" s="124"/>
      <c r="E87" s="124"/>
      <c r="F87" s="124"/>
      <c r="G87" s="57"/>
      <c r="H87" s="57"/>
      <c r="I87" s="57"/>
      <c r="J87" s="57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32"/>
      <c r="W87" s="32"/>
      <c r="X87" s="32"/>
      <c r="Y87" s="32"/>
      <c r="Z87" s="32"/>
    </row>
    <row r="88" spans="1:26" ht="12.75">
      <c r="A88" s="121" t="s">
        <v>161</v>
      </c>
      <c r="B88" s="122"/>
      <c r="C88" s="122"/>
      <c r="D88" s="122"/>
      <c r="E88" s="122"/>
      <c r="F88" s="122"/>
      <c r="G88" s="57">
        <v>34.55</v>
      </c>
      <c r="H88" s="57"/>
      <c r="I88" s="57"/>
      <c r="J88" s="57">
        <v>284.73</v>
      </c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32"/>
      <c r="W88" s="32"/>
      <c r="X88" s="32"/>
      <c r="Y88" s="32"/>
      <c r="Z88" s="32"/>
    </row>
    <row r="89" spans="1:26" ht="12.75">
      <c r="A89" s="121" t="s">
        <v>162</v>
      </c>
      <c r="B89" s="122"/>
      <c r="C89" s="122"/>
      <c r="D89" s="122"/>
      <c r="E89" s="122"/>
      <c r="F89" s="122"/>
      <c r="G89" s="57">
        <v>4437</v>
      </c>
      <c r="H89" s="57"/>
      <c r="I89" s="57"/>
      <c r="J89" s="57">
        <v>31580.18</v>
      </c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32"/>
      <c r="W89" s="32"/>
      <c r="X89" s="32"/>
      <c r="Y89" s="32"/>
      <c r="Z89" s="32"/>
    </row>
    <row r="90" spans="1:26" ht="12.75">
      <c r="A90" s="121" t="s">
        <v>57</v>
      </c>
      <c r="B90" s="122"/>
      <c r="C90" s="122"/>
      <c r="D90" s="122"/>
      <c r="E90" s="122"/>
      <c r="F90" s="122"/>
      <c r="G90" s="57">
        <v>4471.55</v>
      </c>
      <c r="H90" s="57"/>
      <c r="I90" s="57"/>
      <c r="J90" s="57">
        <v>31864.91</v>
      </c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32"/>
      <c r="W90" s="32"/>
      <c r="X90" s="32"/>
      <c r="Y90" s="32"/>
      <c r="Z90" s="32"/>
    </row>
    <row r="91" spans="1:26" ht="12.75">
      <c r="A91" s="121" t="s">
        <v>163</v>
      </c>
      <c r="B91" s="122"/>
      <c r="C91" s="122"/>
      <c r="D91" s="122"/>
      <c r="E91" s="122"/>
      <c r="F91" s="122"/>
      <c r="G91" s="57">
        <v>452.91</v>
      </c>
      <c r="H91" s="57"/>
      <c r="I91" s="57"/>
      <c r="J91" s="57">
        <v>1715.09</v>
      </c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32"/>
      <c r="W91" s="32"/>
      <c r="X91" s="32"/>
      <c r="Y91" s="32"/>
      <c r="Z91" s="32"/>
    </row>
    <row r="92" spans="1:26" ht="12.75">
      <c r="A92" s="123" t="s">
        <v>164</v>
      </c>
      <c r="B92" s="124"/>
      <c r="C92" s="124"/>
      <c r="D92" s="124"/>
      <c r="E92" s="124"/>
      <c r="F92" s="124"/>
      <c r="G92" s="57">
        <v>4924.46</v>
      </c>
      <c r="H92" s="57"/>
      <c r="I92" s="57"/>
      <c r="J92" s="57">
        <v>33580</v>
      </c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32"/>
      <c r="W92" s="32"/>
      <c r="X92" s="32"/>
      <c r="Y92" s="32"/>
      <c r="Z92" s="32"/>
    </row>
    <row r="93" spans="1:26" ht="12.75">
      <c r="A93" s="27"/>
      <c r="B93" s="28"/>
      <c r="C93" s="29"/>
      <c r="D93" s="30"/>
      <c r="E93" s="31"/>
      <c r="F93" s="30"/>
      <c r="G93" s="30"/>
      <c r="H93" s="30"/>
      <c r="I93" s="30"/>
      <c r="J93" s="30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2"/>
      <c r="W93" s="32"/>
      <c r="X93" s="32"/>
      <c r="Y93" s="32"/>
      <c r="Z93" s="32"/>
    </row>
    <row r="94" spans="1:26" ht="12.75">
      <c r="A94" s="27"/>
      <c r="B94" s="28"/>
      <c r="C94" s="29"/>
      <c r="D94" s="30"/>
      <c r="E94" s="31"/>
      <c r="F94" s="30"/>
      <c r="G94" s="30"/>
      <c r="H94" s="30"/>
      <c r="I94" s="30"/>
      <c r="J94" s="30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2"/>
      <c r="W94" s="32"/>
      <c r="X94" s="32"/>
      <c r="Y94" s="32"/>
      <c r="Z94" s="32"/>
    </row>
    <row r="95" spans="1:26" ht="12.75">
      <c r="A95" s="27"/>
      <c r="B95" s="28"/>
      <c r="C95" s="29"/>
      <c r="D95" s="30"/>
      <c r="E95" s="31"/>
      <c r="F95" s="30"/>
      <c r="G95" s="30"/>
      <c r="H95" s="30"/>
      <c r="I95" s="30"/>
      <c r="J95" s="30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2"/>
      <c r="W95" s="32"/>
      <c r="X95" s="32"/>
      <c r="Y95" s="32"/>
      <c r="Z95" s="32"/>
    </row>
    <row r="96" spans="1:26" ht="12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2"/>
      <c r="W96" s="32"/>
      <c r="X96" s="32"/>
      <c r="Y96" s="32"/>
      <c r="Z96" s="32"/>
    </row>
    <row r="97" spans="1:26" ht="12.75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32"/>
      <c r="W97" s="32"/>
      <c r="X97" s="32"/>
      <c r="Y97" s="32"/>
      <c r="Z97" s="32"/>
    </row>
    <row r="98" spans="1:26" ht="12.75">
      <c r="A98" s="34" t="s">
        <v>259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52"/>
      <c r="M98" s="9"/>
      <c r="N98" s="9"/>
      <c r="O98"/>
      <c r="P98"/>
      <c r="Q98"/>
      <c r="R98"/>
      <c r="S98"/>
      <c r="T98"/>
      <c r="U98"/>
      <c r="V98"/>
      <c r="W98"/>
      <c r="X98"/>
      <c r="Y98"/>
      <c r="Z98"/>
    </row>
    <row r="99" spans="1:26" ht="12.75">
      <c r="A99" s="8"/>
      <c r="B99" s="9"/>
      <c r="C99" s="9"/>
      <c r="D99" s="9"/>
      <c r="E99" s="9"/>
      <c r="F99" s="9"/>
      <c r="G99" s="9"/>
      <c r="H99" s="9"/>
      <c r="I99" s="9"/>
      <c r="J99" s="9"/>
      <c r="K99" s="9"/>
      <c r="L99" s="52"/>
      <c r="M99" s="9"/>
      <c r="N99" s="9"/>
      <c r="O99"/>
      <c r="P99"/>
      <c r="Q99"/>
      <c r="R99"/>
      <c r="S99"/>
      <c r="T99"/>
      <c r="U99"/>
      <c r="V99"/>
      <c r="W99"/>
      <c r="X99"/>
      <c r="Y99"/>
      <c r="Z99"/>
    </row>
    <row r="100" spans="1:26" ht="12.75">
      <c r="A100" s="34" t="s">
        <v>20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52"/>
      <c r="M100" s="9"/>
      <c r="N100" s="9"/>
      <c r="O100"/>
      <c r="P100"/>
      <c r="Q100"/>
      <c r="R100"/>
      <c r="S100"/>
      <c r="T100"/>
      <c r="U100"/>
      <c r="V100"/>
      <c r="W100"/>
      <c r="X100"/>
      <c r="Y100"/>
      <c r="Z100"/>
    </row>
    <row r="101" spans="1:26" ht="12.75">
      <c r="A101" s="2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9"/>
      <c r="W101" s="9"/>
      <c r="X101" s="9"/>
      <c r="Y101" s="9"/>
      <c r="Z101" s="9"/>
    </row>
    <row r="102" spans="22:26" ht="12.75">
      <c r="V102" s="35"/>
      <c r="W102" s="35"/>
      <c r="X102" s="35"/>
      <c r="Y102" s="35"/>
      <c r="Z102" s="35"/>
    </row>
    <row r="103" spans="2:6" ht="12.75">
      <c r="B103" s="5"/>
      <c r="C103" s="5"/>
      <c r="D103" s="5"/>
      <c r="E103" s="5"/>
      <c r="F103" s="5"/>
    </row>
    <row r="104" spans="2:6" ht="12.75">
      <c r="B104" s="5"/>
      <c r="C104" s="5"/>
      <c r="D104" s="5"/>
      <c r="E104" s="5"/>
      <c r="F104" s="5"/>
    </row>
    <row r="105" spans="2:6" ht="12.75">
      <c r="B105" s="5"/>
      <c r="C105" s="5"/>
      <c r="D105" s="5"/>
      <c r="E105" s="5"/>
      <c r="F105" s="5"/>
    </row>
    <row r="106" spans="2:6" ht="12.75">
      <c r="B106" s="5"/>
      <c r="C106" s="5"/>
      <c r="D106" s="5"/>
      <c r="E106" s="5"/>
      <c r="F106" s="5"/>
    </row>
    <row r="107" spans="2:6" ht="12.75">
      <c r="B107" s="5"/>
      <c r="C107" s="5"/>
      <c r="D107" s="5"/>
      <c r="E107" s="5"/>
      <c r="F107" s="5"/>
    </row>
    <row r="108" spans="2:6" ht="12.75">
      <c r="B108" s="5"/>
      <c r="C108" s="5"/>
      <c r="D108" s="5"/>
      <c r="E108" s="5"/>
      <c r="F108" s="5"/>
    </row>
    <row r="109" spans="2:6" ht="12.75">
      <c r="B109" s="5"/>
      <c r="C109" s="5"/>
      <c r="D109" s="5"/>
      <c r="E109" s="5"/>
      <c r="F109" s="5"/>
    </row>
    <row r="110" spans="2:6" ht="12.75">
      <c r="B110" s="5"/>
      <c r="C110" s="5"/>
      <c r="D110" s="5"/>
      <c r="E110" s="5"/>
      <c r="F110" s="5"/>
    </row>
    <row r="111" spans="2:6" ht="12.75">
      <c r="B111" s="5"/>
      <c r="C111" s="5"/>
      <c r="D111" s="5"/>
      <c r="E111" s="5"/>
      <c r="F111" s="5"/>
    </row>
    <row r="112" spans="2:6" ht="12.75">
      <c r="B112" s="5"/>
      <c r="C112" s="5"/>
      <c r="D112" s="5"/>
      <c r="E112" s="5"/>
      <c r="F112" s="5"/>
    </row>
    <row r="113" spans="2:6" ht="12.75">
      <c r="B113" s="5"/>
      <c r="C113" s="5"/>
      <c r="D113" s="5"/>
      <c r="E113" s="5"/>
      <c r="F113" s="5"/>
    </row>
    <row r="114" spans="2:6" ht="12.75">
      <c r="B114" s="5"/>
      <c r="C114" s="5"/>
      <c r="D114" s="5"/>
      <c r="E114" s="5"/>
      <c r="F114" s="5"/>
    </row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</sheetData>
  <sheetProtection/>
  <mergeCells count="47">
    <mergeCell ref="A92:F92"/>
    <mergeCell ref="A86:F86"/>
    <mergeCell ref="A87:F87"/>
    <mergeCell ref="A88:F88"/>
    <mergeCell ref="A89:F89"/>
    <mergeCell ref="A90:F90"/>
    <mergeCell ref="A91:F91"/>
    <mergeCell ref="A80:F80"/>
    <mergeCell ref="A81:F81"/>
    <mergeCell ref="A82:F82"/>
    <mergeCell ref="A83:F83"/>
    <mergeCell ref="A84:F84"/>
    <mergeCell ref="A85:F85"/>
    <mergeCell ref="A79:F79"/>
    <mergeCell ref="A74:U74"/>
    <mergeCell ref="A78:F78"/>
    <mergeCell ref="A71:F71"/>
    <mergeCell ref="A72:F72"/>
    <mergeCell ref="A73:F73"/>
    <mergeCell ref="A36:U36"/>
    <mergeCell ref="A70:F70"/>
    <mergeCell ref="A33:F33"/>
    <mergeCell ref="A34:F34"/>
    <mergeCell ref="A35:F35"/>
    <mergeCell ref="A28:U28"/>
    <mergeCell ref="A32:F32"/>
    <mergeCell ref="G19:H19"/>
    <mergeCell ref="J19:K19"/>
    <mergeCell ref="J25:J26"/>
    <mergeCell ref="G24:I24"/>
    <mergeCell ref="G16:I16"/>
    <mergeCell ref="G18:H18"/>
    <mergeCell ref="J17:K17"/>
    <mergeCell ref="J18:K18"/>
    <mergeCell ref="A24:A26"/>
    <mergeCell ref="B24:B26"/>
    <mergeCell ref="C24:C26"/>
    <mergeCell ref="D24:F24"/>
    <mergeCell ref="D25:D26"/>
    <mergeCell ref="J24:U24"/>
    <mergeCell ref="G25:G26"/>
    <mergeCell ref="A11:U11"/>
    <mergeCell ref="A12:U12"/>
    <mergeCell ref="A13:U13"/>
    <mergeCell ref="A14:U14"/>
    <mergeCell ref="J16:U16"/>
    <mergeCell ref="G17:H17"/>
  </mergeCells>
  <printOptions/>
  <pageMargins left="0.5905511811023623" right="0.3937007874015748" top="0.3937007874015748" bottom="0.3937007874015748" header="0.2362204724409449" footer="0.2362204724409449"/>
  <pageSetup fitToHeight="0" fitToWidth="1" horizontalDpi="600" verticalDpi="600" orientation="landscape" paperSize="9" scale="87" r:id="rId3"/>
  <headerFooter alignWithMargins="0">
    <oddHeader>&amp;LГРАНД-Смета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2:Z6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6.00390625" style="1" customWidth="1"/>
    <col min="2" max="2" width="16.00390625" style="1" customWidth="1"/>
    <col min="3" max="3" width="33.625" style="1" customWidth="1"/>
    <col min="4" max="6" width="11.625" style="1" customWidth="1"/>
    <col min="7" max="7" width="12.75390625" style="1" customWidth="1"/>
    <col min="8" max="10" width="11.625" style="1" customWidth="1"/>
    <col min="11" max="11" width="12.75390625" style="1" customWidth="1"/>
    <col min="12" max="12" width="12.75390625" style="1" hidden="1" customWidth="1"/>
    <col min="13" max="13" width="11.25390625" style="1" customWidth="1"/>
    <col min="14" max="14" width="15.25390625" style="1" customWidth="1"/>
    <col min="15" max="16" width="0" style="1" hidden="1" customWidth="1"/>
    <col min="17" max="16384" width="9.125" style="1" customWidth="1"/>
  </cols>
  <sheetData>
    <row r="1" ht="12.75"/>
    <row r="2" spans="1:12" s="10" customFormat="1" ht="12.75">
      <c r="A2" s="11" t="s">
        <v>1</v>
      </c>
      <c r="B2" s="9"/>
      <c r="C2" s="9"/>
      <c r="D2" s="9"/>
      <c r="L2" s="38"/>
    </row>
    <row r="3" spans="1:12" s="10" customFormat="1" ht="12.75">
      <c r="A3" s="8"/>
      <c r="B3" s="9"/>
      <c r="C3" s="9"/>
      <c r="D3" s="9"/>
      <c r="L3" s="38"/>
    </row>
    <row r="4" spans="1:12" s="10" customFormat="1" ht="12.75">
      <c r="A4" s="11" t="s">
        <v>3</v>
      </c>
      <c r="B4" s="9"/>
      <c r="C4" s="9"/>
      <c r="D4" s="9"/>
      <c r="L4" s="38"/>
    </row>
    <row r="5" spans="1:23" s="10" customFormat="1" ht="15">
      <c r="A5" s="103" t="s">
        <v>37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36"/>
      <c r="P5" s="36"/>
      <c r="Q5" s="36"/>
      <c r="R5" s="36"/>
      <c r="S5" s="36"/>
      <c r="T5" s="36"/>
      <c r="U5" s="36"/>
      <c r="V5" s="36"/>
      <c r="W5" s="36"/>
    </row>
    <row r="6" spans="1:23" s="10" customFormat="1" ht="12">
      <c r="A6" s="104" t="s">
        <v>35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37"/>
      <c r="P6" s="37"/>
      <c r="Q6" s="37"/>
      <c r="R6" s="37"/>
      <c r="S6" s="37"/>
      <c r="T6" s="37"/>
      <c r="U6" s="37"/>
      <c r="V6" s="37"/>
      <c r="W6" s="37"/>
    </row>
    <row r="7" spans="1:23" s="10" customFormat="1" ht="12">
      <c r="A7" s="105" t="s">
        <v>257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37"/>
      <c r="P7" s="37"/>
      <c r="Q7" s="37"/>
      <c r="R7" s="37"/>
      <c r="S7" s="37"/>
      <c r="T7" s="37"/>
      <c r="U7" s="37"/>
      <c r="V7" s="37"/>
      <c r="W7" s="37"/>
    </row>
    <row r="8" spans="1:23" s="10" customFormat="1" ht="12">
      <c r="A8" s="106" t="s">
        <v>4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1"/>
      <c r="P8" s="11"/>
      <c r="Q8" s="11"/>
      <c r="R8" s="11"/>
      <c r="S8" s="11"/>
      <c r="T8" s="11"/>
      <c r="U8" s="11"/>
      <c r="V8" s="11"/>
      <c r="W8" s="11"/>
    </row>
    <row r="9" s="10" customFormat="1" ht="12.75">
      <c r="L9" s="38"/>
    </row>
    <row r="10" spans="7:23" s="10" customFormat="1" ht="12.75" customHeight="1">
      <c r="G10" s="133" t="s">
        <v>21</v>
      </c>
      <c r="H10" s="134"/>
      <c r="I10" s="134"/>
      <c r="J10" s="133" t="s">
        <v>22</v>
      </c>
      <c r="K10" s="134"/>
      <c r="L10" s="134"/>
      <c r="M10" s="135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4:23" s="10" customFormat="1" ht="12.75">
      <c r="D11" s="8" t="s">
        <v>5</v>
      </c>
      <c r="G11" s="110">
        <f>4924.46/1000</f>
        <v>4.92446</v>
      </c>
      <c r="H11" s="111"/>
      <c r="I11" s="40" t="s">
        <v>6</v>
      </c>
      <c r="J11" s="117">
        <f>33580/1000</f>
        <v>33.58</v>
      </c>
      <c r="K11" s="118"/>
      <c r="L11" s="41"/>
      <c r="M11" s="12" t="s">
        <v>6</v>
      </c>
      <c r="N11" s="42"/>
      <c r="O11" s="42"/>
      <c r="P11" s="42"/>
      <c r="Q11" s="42"/>
      <c r="R11" s="42"/>
      <c r="S11" s="42"/>
      <c r="T11" s="42"/>
      <c r="U11" s="42"/>
      <c r="V11" s="42"/>
      <c r="W11" s="43"/>
    </row>
    <row r="12" spans="4:23" s="10" customFormat="1" ht="12.75">
      <c r="D12" s="8" t="s">
        <v>7</v>
      </c>
      <c r="G12" s="110">
        <f>(O12+O13)/1000</f>
        <v>0.0736</v>
      </c>
      <c r="H12" s="111"/>
      <c r="I12" s="40" t="s">
        <v>8</v>
      </c>
      <c r="J12" s="117">
        <f>(P12+P13)/1000</f>
        <v>0.0736</v>
      </c>
      <c r="K12" s="118"/>
      <c r="L12" s="15">
        <v>898.72</v>
      </c>
      <c r="M12" s="12" t="s">
        <v>8</v>
      </c>
      <c r="N12" s="42"/>
      <c r="O12" s="15">
        <v>73.6</v>
      </c>
      <c r="P12" s="16">
        <v>73.6</v>
      </c>
      <c r="Q12" s="42"/>
      <c r="R12" s="42"/>
      <c r="S12" s="42"/>
      <c r="T12" s="42"/>
      <c r="U12" s="42"/>
      <c r="V12" s="42"/>
      <c r="W12" s="43"/>
    </row>
    <row r="13" spans="4:23" s="10" customFormat="1" ht="12.75">
      <c r="D13" s="8" t="s">
        <v>9</v>
      </c>
      <c r="G13" s="110">
        <f>898.72/1000</f>
        <v>0.8987200000000001</v>
      </c>
      <c r="H13" s="111"/>
      <c r="I13" s="40" t="s">
        <v>6</v>
      </c>
      <c r="J13" s="117">
        <f>11315.46/1000</f>
        <v>11.31546</v>
      </c>
      <c r="K13" s="118"/>
      <c r="L13" s="16">
        <v>11315.46</v>
      </c>
      <c r="M13" s="12" t="s">
        <v>6</v>
      </c>
      <c r="N13" s="42"/>
      <c r="O13" s="15"/>
      <c r="P13" s="16"/>
      <c r="Q13" s="42"/>
      <c r="R13" s="42"/>
      <c r="S13" s="42"/>
      <c r="T13" s="42"/>
      <c r="U13" s="42"/>
      <c r="V13" s="42"/>
      <c r="W13" s="43"/>
    </row>
    <row r="14" spans="6:23" s="10" customFormat="1" ht="12.75">
      <c r="F14" s="9"/>
      <c r="G14" s="17"/>
      <c r="H14" s="17"/>
      <c r="I14" s="18"/>
      <c r="J14" s="19"/>
      <c r="K14" s="44"/>
      <c r="L14" s="15">
        <v>0</v>
      </c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5"/>
    </row>
    <row r="15" spans="2:23" s="10" customFormat="1" ht="12.75">
      <c r="B15" s="9"/>
      <c r="C15" s="9"/>
      <c r="D15" s="9"/>
      <c r="F15" s="14"/>
      <c r="G15" s="20"/>
      <c r="H15" s="20"/>
      <c r="I15" s="21"/>
      <c r="J15" s="22"/>
      <c r="K15" s="22"/>
      <c r="L15" s="16">
        <v>0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1"/>
    </row>
    <row r="16" s="10" customFormat="1" ht="12">
      <c r="A16" s="8" t="s">
        <v>258</v>
      </c>
    </row>
    <row r="17" spans="1:12" s="10" customFormat="1" ht="13.5" thickBot="1">
      <c r="A17" s="23"/>
      <c r="L17" s="38"/>
    </row>
    <row r="18" spans="1:14" s="25" customFormat="1" ht="23.25" customHeight="1" thickBot="1">
      <c r="A18" s="113" t="s">
        <v>10</v>
      </c>
      <c r="B18" s="113" t="s">
        <v>0</v>
      </c>
      <c r="C18" s="113" t="s">
        <v>23</v>
      </c>
      <c r="D18" s="46" t="s">
        <v>24</v>
      </c>
      <c r="E18" s="113" t="s">
        <v>25</v>
      </c>
      <c r="F18" s="128" t="s">
        <v>26</v>
      </c>
      <c r="G18" s="129"/>
      <c r="H18" s="128" t="s">
        <v>27</v>
      </c>
      <c r="I18" s="132"/>
      <c r="J18" s="132"/>
      <c r="K18" s="129"/>
      <c r="L18" s="47"/>
      <c r="M18" s="113" t="s">
        <v>28</v>
      </c>
      <c r="N18" s="113" t="s">
        <v>29</v>
      </c>
    </row>
    <row r="19" spans="1:14" s="25" customFormat="1" ht="19.5" customHeight="1" thickBot="1">
      <c r="A19" s="127"/>
      <c r="B19" s="127"/>
      <c r="C19" s="127"/>
      <c r="D19" s="113" t="s">
        <v>34</v>
      </c>
      <c r="E19" s="127"/>
      <c r="F19" s="130"/>
      <c r="G19" s="131"/>
      <c r="H19" s="136" t="s">
        <v>30</v>
      </c>
      <c r="I19" s="137"/>
      <c r="J19" s="136" t="s">
        <v>31</v>
      </c>
      <c r="K19" s="137"/>
      <c r="L19" s="48"/>
      <c r="M19" s="127"/>
      <c r="N19" s="127"/>
    </row>
    <row r="20" spans="1:14" s="25" customFormat="1" ht="19.5" customHeight="1">
      <c r="A20" s="127"/>
      <c r="B20" s="127"/>
      <c r="C20" s="127"/>
      <c r="D20" s="127"/>
      <c r="E20" s="127"/>
      <c r="F20" s="74" t="s">
        <v>32</v>
      </c>
      <c r="G20" s="74" t="s">
        <v>33</v>
      </c>
      <c r="H20" s="74" t="s">
        <v>32</v>
      </c>
      <c r="I20" s="74" t="s">
        <v>33</v>
      </c>
      <c r="J20" s="74" t="s">
        <v>32</v>
      </c>
      <c r="K20" s="74" t="s">
        <v>33</v>
      </c>
      <c r="L20" s="48"/>
      <c r="M20" s="127"/>
      <c r="N20" s="127"/>
    </row>
    <row r="21" spans="1:14" ht="12.75">
      <c r="A21" s="75">
        <v>1</v>
      </c>
      <c r="B21" s="75">
        <v>2</v>
      </c>
      <c r="C21" s="75">
        <v>3</v>
      </c>
      <c r="D21" s="75">
        <v>4</v>
      </c>
      <c r="E21" s="75">
        <v>5</v>
      </c>
      <c r="F21" s="75">
        <v>6</v>
      </c>
      <c r="G21" s="75">
        <v>7</v>
      </c>
      <c r="H21" s="75">
        <v>8</v>
      </c>
      <c r="I21" s="75">
        <v>9</v>
      </c>
      <c r="J21" s="75">
        <v>10</v>
      </c>
      <c r="K21" s="75">
        <v>11</v>
      </c>
      <c r="L21" s="76"/>
      <c r="M21" s="75">
        <v>12</v>
      </c>
      <c r="N21" s="75">
        <v>13</v>
      </c>
    </row>
    <row r="22" spans="1:14" s="9" customFormat="1" ht="17.25" customHeight="1">
      <c r="A22" s="139" t="s">
        <v>165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</row>
    <row r="23" spans="1:14" ht="17.25" customHeight="1">
      <c r="A23" s="141" t="s">
        <v>166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</row>
    <row r="24" spans="1:14" s="9" customFormat="1" ht="12.75">
      <c r="A24" s="77">
        <v>1</v>
      </c>
      <c r="B24" s="78" t="s">
        <v>167</v>
      </c>
      <c r="C24" s="55" t="s">
        <v>168</v>
      </c>
      <c r="D24" s="79" t="s">
        <v>169</v>
      </c>
      <c r="E24" s="80">
        <v>0.68</v>
      </c>
      <c r="F24" s="57" t="s">
        <v>170</v>
      </c>
      <c r="G24" s="57">
        <v>7.33</v>
      </c>
      <c r="H24" s="81"/>
      <c r="I24" s="81"/>
      <c r="J24" s="57" t="s">
        <v>171</v>
      </c>
      <c r="K24" s="57">
        <v>92.35</v>
      </c>
      <c r="L24" s="82"/>
      <c r="M24" s="81">
        <f>IF(ISNUMBER(K24/G24),IF(NOT(K24/G24=0),K24/G24," ")," ")</f>
        <v>12.598908594815825</v>
      </c>
      <c r="N24" s="79"/>
    </row>
    <row r="25" spans="1:14" s="9" customFormat="1" ht="12.75">
      <c r="A25" s="77">
        <v>2</v>
      </c>
      <c r="B25" s="78" t="s">
        <v>172</v>
      </c>
      <c r="C25" s="55" t="s">
        <v>173</v>
      </c>
      <c r="D25" s="79" t="s">
        <v>169</v>
      </c>
      <c r="E25" s="80">
        <v>71.24</v>
      </c>
      <c r="F25" s="57" t="s">
        <v>174</v>
      </c>
      <c r="G25" s="57">
        <v>866.28</v>
      </c>
      <c r="H25" s="81"/>
      <c r="I25" s="81"/>
      <c r="J25" s="57" t="s">
        <v>175</v>
      </c>
      <c r="K25" s="57">
        <v>10907.56</v>
      </c>
      <c r="L25" s="82"/>
      <c r="M25" s="81">
        <f>IF(ISNUMBER(K25/G25),IF(NOT(K25/G25=0),K25/G25," ")," ")</f>
        <v>12.59126379461606</v>
      </c>
      <c r="N25" s="79"/>
    </row>
    <row r="26" spans="1:14" s="9" customFormat="1" ht="12.75">
      <c r="A26" s="77">
        <v>3</v>
      </c>
      <c r="B26" s="78" t="s">
        <v>176</v>
      </c>
      <c r="C26" s="55" t="s">
        <v>177</v>
      </c>
      <c r="D26" s="79" t="s">
        <v>169</v>
      </c>
      <c r="E26" s="80">
        <v>1.68</v>
      </c>
      <c r="F26" s="57" t="s">
        <v>178</v>
      </c>
      <c r="G26" s="57">
        <v>25.1</v>
      </c>
      <c r="H26" s="81"/>
      <c r="I26" s="81"/>
      <c r="J26" s="57" t="s">
        <v>179</v>
      </c>
      <c r="K26" s="57">
        <v>316.13</v>
      </c>
      <c r="L26" s="82"/>
      <c r="M26" s="81">
        <f>IF(ISNUMBER(K26/G26),IF(NOT(K26/G26=0),K26/G26," ")," ")</f>
        <v>12.594820717131473</v>
      </c>
      <c r="N26" s="79"/>
    </row>
    <row r="27" spans="1:14" s="9" customFormat="1" ht="12.75">
      <c r="A27" s="83"/>
      <c r="B27" s="84" t="s">
        <v>67</v>
      </c>
      <c r="C27" s="85" t="s">
        <v>180</v>
      </c>
      <c r="D27" s="86" t="s">
        <v>181</v>
      </c>
      <c r="E27" s="87"/>
      <c r="F27" s="88" t="s">
        <v>182</v>
      </c>
      <c r="G27" s="88">
        <v>898.72</v>
      </c>
      <c r="H27" s="89"/>
      <c r="I27" s="89"/>
      <c r="J27" s="88" t="s">
        <v>182</v>
      </c>
      <c r="K27" s="88">
        <v>11315.46</v>
      </c>
      <c r="L27" s="90"/>
      <c r="M27" s="89">
        <f>IF(ISNUMBER(K27/G27),IF(NOT(K27/G27=0),K27/G27," ")," ")</f>
        <v>12.590640021363717</v>
      </c>
      <c r="N27" s="86"/>
    </row>
    <row r="28" spans="1:14" ht="17.25" customHeight="1">
      <c r="A28" s="141" t="s">
        <v>183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</row>
    <row r="29" spans="1:14" ht="24">
      <c r="A29" s="77">
        <v>5</v>
      </c>
      <c r="B29" s="78">
        <v>330206</v>
      </c>
      <c r="C29" s="55" t="s">
        <v>184</v>
      </c>
      <c r="D29" s="79" t="s">
        <v>185</v>
      </c>
      <c r="E29" s="80">
        <v>12.72</v>
      </c>
      <c r="F29" s="57" t="s">
        <v>186</v>
      </c>
      <c r="G29" s="57">
        <v>29.51</v>
      </c>
      <c r="H29" s="81"/>
      <c r="I29" s="81"/>
      <c r="J29" s="57" t="s">
        <v>187</v>
      </c>
      <c r="K29" s="57">
        <v>165.36</v>
      </c>
      <c r="L29" s="82"/>
      <c r="M29" s="81">
        <f>IF(ISNUMBER(K29/G29),IF(NOT(K29/G29=0),K29/G29," ")," ")</f>
        <v>5.60352422907489</v>
      </c>
      <c r="N29" s="79" t="s">
        <v>188</v>
      </c>
    </row>
    <row r="30" spans="1:14" ht="24">
      <c r="A30" s="77">
        <v>6</v>
      </c>
      <c r="B30" s="78">
        <v>331454</v>
      </c>
      <c r="C30" s="55" t="s">
        <v>189</v>
      </c>
      <c r="D30" s="79" t="s">
        <v>185</v>
      </c>
      <c r="E30" s="80">
        <v>0.53</v>
      </c>
      <c r="F30" s="57" t="s">
        <v>190</v>
      </c>
      <c r="G30" s="57">
        <v>13.94</v>
      </c>
      <c r="H30" s="81"/>
      <c r="I30" s="81"/>
      <c r="J30" s="57" t="s">
        <v>191</v>
      </c>
      <c r="K30" s="57">
        <v>53.21</v>
      </c>
      <c r="L30" s="82"/>
      <c r="M30" s="81">
        <f>IF(ISNUMBER(K30/G30),IF(NOT(K30/G30=0),K30/G30," ")," ")</f>
        <v>3.8170731707317076</v>
      </c>
      <c r="N30" s="79" t="s">
        <v>192</v>
      </c>
    </row>
    <row r="31" spans="1:14" ht="12.75">
      <c r="A31" s="83"/>
      <c r="B31" s="84" t="s">
        <v>67</v>
      </c>
      <c r="C31" s="85" t="s">
        <v>193</v>
      </c>
      <c r="D31" s="86" t="s">
        <v>181</v>
      </c>
      <c r="E31" s="87"/>
      <c r="F31" s="88" t="s">
        <v>182</v>
      </c>
      <c r="G31" s="88">
        <v>43.46</v>
      </c>
      <c r="H31" s="89"/>
      <c r="I31" s="89"/>
      <c r="J31" s="88" t="s">
        <v>182</v>
      </c>
      <c r="K31" s="88">
        <v>218.81</v>
      </c>
      <c r="L31" s="90"/>
      <c r="M31" s="89">
        <f>IF(ISNUMBER(K31/G31),IF(NOT(K31/G31=0),K31/G31," ")," ")</f>
        <v>5.034744592728946</v>
      </c>
      <c r="N31" s="86"/>
    </row>
    <row r="32" spans="1:14" ht="17.25" customHeight="1">
      <c r="A32" s="141" t="s">
        <v>194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</row>
    <row r="33" spans="1:14" ht="12.75">
      <c r="A33" s="77">
        <v>8</v>
      </c>
      <c r="B33" s="78" t="s">
        <v>195</v>
      </c>
      <c r="C33" s="55" t="s">
        <v>196</v>
      </c>
      <c r="D33" s="79" t="s">
        <v>197</v>
      </c>
      <c r="E33" s="80">
        <v>1.142</v>
      </c>
      <c r="F33" s="57" t="s">
        <v>198</v>
      </c>
      <c r="G33" s="57">
        <v>42.25</v>
      </c>
      <c r="H33" s="81">
        <v>218.94</v>
      </c>
      <c r="I33" s="81">
        <v>250.03</v>
      </c>
      <c r="J33" s="57" t="s">
        <v>199</v>
      </c>
      <c r="K33" s="57">
        <v>255.34</v>
      </c>
      <c r="L33" s="82"/>
      <c r="M33" s="81">
        <f aca="true" t="shared" si="0" ref="M33:M44">IF(ISNUMBER(K33/G33),IF(NOT(K33/G33=0),K33/G33," ")," ")</f>
        <v>6.0435502958579885</v>
      </c>
      <c r="N33" s="79" t="s">
        <v>200</v>
      </c>
    </row>
    <row r="34" spans="1:14" ht="12.75">
      <c r="A34" s="77">
        <v>9</v>
      </c>
      <c r="B34" s="78" t="s">
        <v>201</v>
      </c>
      <c r="C34" s="55" t="s">
        <v>202</v>
      </c>
      <c r="D34" s="79" t="s">
        <v>197</v>
      </c>
      <c r="E34" s="80">
        <v>0.0094</v>
      </c>
      <c r="F34" s="57" t="s">
        <v>203</v>
      </c>
      <c r="G34" s="57">
        <v>0.24</v>
      </c>
      <c r="H34" s="81">
        <v>250</v>
      </c>
      <c r="I34" s="81">
        <v>2.35</v>
      </c>
      <c r="J34" s="57" t="s">
        <v>204</v>
      </c>
      <c r="K34" s="57">
        <v>2.4</v>
      </c>
      <c r="L34" s="82"/>
      <c r="M34" s="81">
        <f t="shared" si="0"/>
        <v>10</v>
      </c>
      <c r="N34" s="79" t="s">
        <v>205</v>
      </c>
    </row>
    <row r="35" spans="1:14" ht="36">
      <c r="A35" s="77">
        <v>10</v>
      </c>
      <c r="B35" s="78" t="s">
        <v>206</v>
      </c>
      <c r="C35" s="55" t="s">
        <v>207</v>
      </c>
      <c r="D35" s="79" t="s">
        <v>208</v>
      </c>
      <c r="E35" s="80">
        <v>18.4</v>
      </c>
      <c r="F35" s="57" t="s">
        <v>209</v>
      </c>
      <c r="G35" s="57">
        <v>143.52</v>
      </c>
      <c r="H35" s="81">
        <v>18.45</v>
      </c>
      <c r="I35" s="81">
        <v>339.49</v>
      </c>
      <c r="J35" s="57" t="s">
        <v>210</v>
      </c>
      <c r="K35" s="57">
        <v>350.53</v>
      </c>
      <c r="L35" s="82"/>
      <c r="M35" s="81">
        <f t="shared" si="0"/>
        <v>2.4423773690078034</v>
      </c>
      <c r="N35" s="79" t="s">
        <v>211</v>
      </c>
    </row>
    <row r="36" spans="1:14" ht="72">
      <c r="A36" s="77">
        <v>11</v>
      </c>
      <c r="B36" s="78" t="s">
        <v>212</v>
      </c>
      <c r="C36" s="55" t="s">
        <v>213</v>
      </c>
      <c r="D36" s="79" t="s">
        <v>214</v>
      </c>
      <c r="E36" s="80">
        <v>0.0009</v>
      </c>
      <c r="F36" s="57" t="s">
        <v>215</v>
      </c>
      <c r="G36" s="57">
        <v>1.34</v>
      </c>
      <c r="H36" s="81">
        <v>4763.64</v>
      </c>
      <c r="I36" s="81">
        <v>4.28</v>
      </c>
      <c r="J36" s="57" t="s">
        <v>216</v>
      </c>
      <c r="K36" s="57">
        <v>4.63</v>
      </c>
      <c r="L36" s="82"/>
      <c r="M36" s="81">
        <f t="shared" si="0"/>
        <v>3.4552238805970146</v>
      </c>
      <c r="N36" s="79" t="s">
        <v>217</v>
      </c>
    </row>
    <row r="37" spans="1:14" ht="24">
      <c r="A37" s="77">
        <v>12</v>
      </c>
      <c r="B37" s="78" t="s">
        <v>218</v>
      </c>
      <c r="C37" s="55" t="s">
        <v>219</v>
      </c>
      <c r="D37" s="79" t="s">
        <v>197</v>
      </c>
      <c r="E37" s="80">
        <v>0.094</v>
      </c>
      <c r="F37" s="57" t="s">
        <v>220</v>
      </c>
      <c r="G37" s="57">
        <v>8.22</v>
      </c>
      <c r="H37" s="81">
        <v>748.85</v>
      </c>
      <c r="I37" s="81">
        <v>70.4</v>
      </c>
      <c r="J37" s="57" t="s">
        <v>221</v>
      </c>
      <c r="K37" s="57">
        <v>71.83</v>
      </c>
      <c r="L37" s="82"/>
      <c r="M37" s="81">
        <f t="shared" si="0"/>
        <v>8.738442822384428</v>
      </c>
      <c r="N37" s="79" t="s">
        <v>222</v>
      </c>
    </row>
    <row r="38" spans="1:14" ht="24">
      <c r="A38" s="77">
        <v>13</v>
      </c>
      <c r="B38" s="78" t="s">
        <v>223</v>
      </c>
      <c r="C38" s="55" t="s">
        <v>224</v>
      </c>
      <c r="D38" s="79" t="s">
        <v>197</v>
      </c>
      <c r="E38" s="80">
        <v>0.136</v>
      </c>
      <c r="F38" s="57" t="s">
        <v>225</v>
      </c>
      <c r="G38" s="57">
        <v>5.26</v>
      </c>
      <c r="H38" s="81">
        <v>101.86</v>
      </c>
      <c r="I38" s="81">
        <v>13.85</v>
      </c>
      <c r="J38" s="57" t="s">
        <v>226</v>
      </c>
      <c r="K38" s="57">
        <v>14.17</v>
      </c>
      <c r="L38" s="82"/>
      <c r="M38" s="81">
        <f t="shared" si="0"/>
        <v>2.693916349809886</v>
      </c>
      <c r="N38" s="79" t="s">
        <v>227</v>
      </c>
    </row>
    <row r="39" spans="1:14" ht="12.75">
      <c r="A39" s="77">
        <v>14</v>
      </c>
      <c r="B39" s="78" t="s">
        <v>228</v>
      </c>
      <c r="C39" s="55" t="s">
        <v>229</v>
      </c>
      <c r="D39" s="79" t="s">
        <v>208</v>
      </c>
      <c r="E39" s="80">
        <v>27.2</v>
      </c>
      <c r="F39" s="57" t="s">
        <v>230</v>
      </c>
      <c r="G39" s="57">
        <v>623.97</v>
      </c>
      <c r="H39" s="81">
        <v>60</v>
      </c>
      <c r="I39" s="81">
        <v>1632</v>
      </c>
      <c r="J39" s="57" t="s">
        <v>231</v>
      </c>
      <c r="K39" s="57">
        <v>1673.34</v>
      </c>
      <c r="L39" s="82"/>
      <c r="M39" s="81">
        <f t="shared" si="0"/>
        <v>2.6817635463243423</v>
      </c>
      <c r="N39" s="79" t="s">
        <v>232</v>
      </c>
    </row>
    <row r="40" spans="1:14" ht="36">
      <c r="A40" s="77">
        <v>15</v>
      </c>
      <c r="B40" s="78" t="s">
        <v>233</v>
      </c>
      <c r="C40" s="55" t="s">
        <v>234</v>
      </c>
      <c r="D40" s="79" t="s">
        <v>235</v>
      </c>
      <c r="E40" s="80">
        <v>14.91</v>
      </c>
      <c r="F40" s="57" t="s">
        <v>236</v>
      </c>
      <c r="G40" s="57">
        <v>14.91</v>
      </c>
      <c r="H40" s="81"/>
      <c r="I40" s="81"/>
      <c r="J40" s="57" t="s">
        <v>237</v>
      </c>
      <c r="K40" s="57">
        <v>44.73</v>
      </c>
      <c r="L40" s="82"/>
      <c r="M40" s="81">
        <f t="shared" si="0"/>
        <v>2.9999999999999996</v>
      </c>
      <c r="N40" s="79"/>
    </row>
    <row r="41" spans="1:14" ht="84">
      <c r="A41" s="77">
        <v>16</v>
      </c>
      <c r="B41" s="78" t="s">
        <v>238</v>
      </c>
      <c r="C41" s="55" t="s">
        <v>239</v>
      </c>
      <c r="D41" s="79" t="s">
        <v>240</v>
      </c>
      <c r="E41" s="80">
        <v>0.085</v>
      </c>
      <c r="F41" s="57" t="s">
        <v>241</v>
      </c>
      <c r="G41" s="57">
        <v>641.22</v>
      </c>
      <c r="H41" s="81">
        <v>15895.09</v>
      </c>
      <c r="I41" s="81">
        <v>1351.08</v>
      </c>
      <c r="J41" s="57" t="s">
        <v>242</v>
      </c>
      <c r="K41" s="57">
        <v>1379.27</v>
      </c>
      <c r="L41" s="82"/>
      <c r="M41" s="81">
        <f t="shared" si="0"/>
        <v>2.151009014066935</v>
      </c>
      <c r="N41" s="79" t="s">
        <v>243</v>
      </c>
    </row>
    <row r="42" spans="1:14" ht="24">
      <c r="A42" s="77">
        <v>17</v>
      </c>
      <c r="B42" s="78" t="s">
        <v>244</v>
      </c>
      <c r="C42" s="55" t="s">
        <v>245</v>
      </c>
      <c r="D42" s="79" t="s">
        <v>246</v>
      </c>
      <c r="E42" s="80">
        <v>1</v>
      </c>
      <c r="F42" s="57" t="s">
        <v>247</v>
      </c>
      <c r="G42" s="57">
        <v>50.48</v>
      </c>
      <c r="H42" s="81">
        <v>169.44</v>
      </c>
      <c r="I42" s="81">
        <v>169.44</v>
      </c>
      <c r="J42" s="57" t="s">
        <v>248</v>
      </c>
      <c r="K42" s="57">
        <v>172.86</v>
      </c>
      <c r="L42" s="82"/>
      <c r="M42" s="81">
        <f t="shared" si="0"/>
        <v>3.4243264659271</v>
      </c>
      <c r="N42" s="79" t="s">
        <v>249</v>
      </c>
    </row>
    <row r="43" spans="1:14" ht="24">
      <c r="A43" s="77">
        <v>18</v>
      </c>
      <c r="B43" s="78" t="s">
        <v>250</v>
      </c>
      <c r="C43" s="55" t="s">
        <v>251</v>
      </c>
      <c r="D43" s="79" t="s">
        <v>246</v>
      </c>
      <c r="E43" s="80">
        <v>18</v>
      </c>
      <c r="F43" s="57" t="s">
        <v>252</v>
      </c>
      <c r="G43" s="57">
        <v>736.92</v>
      </c>
      <c r="H43" s="81">
        <v>174.45</v>
      </c>
      <c r="I43" s="81">
        <v>3140.1</v>
      </c>
      <c r="J43" s="57" t="s">
        <v>253</v>
      </c>
      <c r="K43" s="57">
        <v>3204.18</v>
      </c>
      <c r="L43" s="82"/>
      <c r="M43" s="81">
        <f t="shared" si="0"/>
        <v>4.348070346849047</v>
      </c>
      <c r="N43" s="79" t="s">
        <v>254</v>
      </c>
    </row>
    <row r="44" spans="1:14" ht="12.75">
      <c r="A44" s="91"/>
      <c r="B44" s="92" t="s">
        <v>67</v>
      </c>
      <c r="C44" s="93" t="s">
        <v>255</v>
      </c>
      <c r="D44" s="94" t="s">
        <v>181</v>
      </c>
      <c r="E44" s="95"/>
      <c r="F44" s="96" t="s">
        <v>182</v>
      </c>
      <c r="G44" s="96">
        <v>2268</v>
      </c>
      <c r="H44" s="97"/>
      <c r="I44" s="97"/>
      <c r="J44" s="96" t="s">
        <v>182</v>
      </c>
      <c r="K44" s="96">
        <v>7173</v>
      </c>
      <c r="L44" s="98"/>
      <c r="M44" s="97">
        <f t="shared" si="0"/>
        <v>3.1626984126984126</v>
      </c>
      <c r="N44" s="94"/>
    </row>
    <row r="45" spans="1:14" ht="12.75">
      <c r="A45" s="142" t="s">
        <v>157</v>
      </c>
      <c r="B45" s="122"/>
      <c r="C45" s="122"/>
      <c r="D45" s="122"/>
      <c r="E45" s="122"/>
      <c r="F45" s="122"/>
      <c r="G45" s="99">
        <v>3210.41</v>
      </c>
      <c r="H45" s="100"/>
      <c r="I45" s="100"/>
      <c r="J45" s="100"/>
      <c r="K45" s="99">
        <v>18707.51</v>
      </c>
      <c r="L45" s="101"/>
      <c r="M45" s="99">
        <f aca="true" ca="1" t="shared" si="1" ref="M45:M57">IF(ISNUMBER(INDIRECT("K"&amp;ROW())/INDIRECT("G"&amp;ROW())),INDIRECT("K"&amp;ROW())/INDIRECT("G"&amp;ROW())," ")</f>
        <v>5.827140458695307</v>
      </c>
      <c r="N45" s="102" t="s">
        <v>256</v>
      </c>
    </row>
    <row r="46" spans="1:14" ht="12.75">
      <c r="A46" s="142" t="s">
        <v>51</v>
      </c>
      <c r="B46" s="122"/>
      <c r="C46" s="122"/>
      <c r="D46" s="122"/>
      <c r="E46" s="122"/>
      <c r="F46" s="122"/>
      <c r="G46" s="99"/>
      <c r="H46" s="100"/>
      <c r="I46" s="100"/>
      <c r="J46" s="100"/>
      <c r="K46" s="99"/>
      <c r="L46" s="101"/>
      <c r="M46" s="99" t="str">
        <f ca="1" t="shared" si="1"/>
        <v> </v>
      </c>
      <c r="N46" s="102" t="s">
        <v>256</v>
      </c>
    </row>
    <row r="47" spans="1:14" ht="12.75">
      <c r="A47" s="142" t="s">
        <v>52</v>
      </c>
      <c r="B47" s="122"/>
      <c r="C47" s="122"/>
      <c r="D47" s="122"/>
      <c r="E47" s="122"/>
      <c r="F47" s="122"/>
      <c r="G47" s="99">
        <v>898.72</v>
      </c>
      <c r="H47" s="100"/>
      <c r="I47" s="100"/>
      <c r="J47" s="100"/>
      <c r="K47" s="99">
        <v>11315.46</v>
      </c>
      <c r="L47" s="101"/>
      <c r="M47" s="99">
        <f ca="1" t="shared" si="1"/>
        <v>12.590640021363717</v>
      </c>
      <c r="N47" s="102" t="s">
        <v>256</v>
      </c>
    </row>
    <row r="48" spans="1:14" ht="12.75">
      <c r="A48" s="142" t="s">
        <v>53</v>
      </c>
      <c r="B48" s="122"/>
      <c r="C48" s="122"/>
      <c r="D48" s="122"/>
      <c r="E48" s="122"/>
      <c r="F48" s="122"/>
      <c r="G48" s="99">
        <v>2268.23</v>
      </c>
      <c r="H48" s="100"/>
      <c r="I48" s="100"/>
      <c r="J48" s="100"/>
      <c r="K48" s="99">
        <v>7173.24</v>
      </c>
      <c r="L48" s="101"/>
      <c r="M48" s="99">
        <f ca="1" t="shared" si="1"/>
        <v>3.1624835223941132</v>
      </c>
      <c r="N48" s="102" t="s">
        <v>256</v>
      </c>
    </row>
    <row r="49" spans="1:14" ht="12.75">
      <c r="A49" s="142" t="s">
        <v>54</v>
      </c>
      <c r="B49" s="122"/>
      <c r="C49" s="122"/>
      <c r="D49" s="122"/>
      <c r="E49" s="122"/>
      <c r="F49" s="122"/>
      <c r="G49" s="99">
        <v>43.46</v>
      </c>
      <c r="H49" s="100"/>
      <c r="I49" s="100"/>
      <c r="J49" s="100"/>
      <c r="K49" s="99">
        <v>218.81</v>
      </c>
      <c r="L49" s="101"/>
      <c r="M49" s="99">
        <f ca="1" t="shared" si="1"/>
        <v>5.034744592728946</v>
      </c>
      <c r="N49" s="102" t="s">
        <v>256</v>
      </c>
    </row>
    <row r="50" spans="1:14" ht="12.75">
      <c r="A50" s="138" t="s">
        <v>55</v>
      </c>
      <c r="B50" s="124"/>
      <c r="C50" s="124"/>
      <c r="D50" s="124"/>
      <c r="E50" s="124"/>
      <c r="F50" s="124"/>
      <c r="G50" s="99">
        <v>721.17</v>
      </c>
      <c r="H50" s="100"/>
      <c r="I50" s="100"/>
      <c r="J50" s="100"/>
      <c r="K50" s="99">
        <v>7718.57</v>
      </c>
      <c r="L50" s="101"/>
      <c r="M50" s="99">
        <f ca="1" t="shared" si="1"/>
        <v>10.702843989627965</v>
      </c>
      <c r="N50" s="102" t="s">
        <v>256</v>
      </c>
    </row>
    <row r="51" spans="1:14" ht="12.75">
      <c r="A51" s="138" t="s">
        <v>56</v>
      </c>
      <c r="B51" s="124"/>
      <c r="C51" s="124"/>
      <c r="D51" s="124"/>
      <c r="E51" s="124"/>
      <c r="F51" s="124"/>
      <c r="G51" s="99">
        <v>539.97</v>
      </c>
      <c r="H51" s="100"/>
      <c r="I51" s="100"/>
      <c r="J51" s="100"/>
      <c r="K51" s="99">
        <v>5438.83</v>
      </c>
      <c r="L51" s="101"/>
      <c r="M51" s="99">
        <f ca="1" t="shared" si="1"/>
        <v>10.07246698890679</v>
      </c>
      <c r="N51" s="102" t="s">
        <v>256</v>
      </c>
    </row>
    <row r="52" spans="1:14" ht="12.75">
      <c r="A52" s="138" t="s">
        <v>160</v>
      </c>
      <c r="B52" s="124"/>
      <c r="C52" s="124"/>
      <c r="D52" s="124"/>
      <c r="E52" s="124"/>
      <c r="F52" s="124"/>
      <c r="G52" s="99"/>
      <c r="H52" s="100"/>
      <c r="I52" s="100"/>
      <c r="J52" s="100"/>
      <c r="K52" s="99"/>
      <c r="L52" s="101"/>
      <c r="M52" s="99" t="str">
        <f ca="1" t="shared" si="1"/>
        <v> </v>
      </c>
      <c r="N52" s="102" t="s">
        <v>256</v>
      </c>
    </row>
    <row r="53" spans="1:14" ht="12.75">
      <c r="A53" s="142" t="s">
        <v>161</v>
      </c>
      <c r="B53" s="122"/>
      <c r="C53" s="122"/>
      <c r="D53" s="122"/>
      <c r="E53" s="122"/>
      <c r="F53" s="122"/>
      <c r="G53" s="99">
        <v>34.55</v>
      </c>
      <c r="H53" s="100"/>
      <c r="I53" s="100"/>
      <c r="J53" s="100"/>
      <c r="K53" s="99">
        <v>284.73</v>
      </c>
      <c r="L53" s="101"/>
      <c r="M53" s="99">
        <f ca="1" t="shared" si="1"/>
        <v>8.2410998552822</v>
      </c>
      <c r="N53" s="102" t="s">
        <v>256</v>
      </c>
    </row>
    <row r="54" spans="1:14" ht="12.75">
      <c r="A54" s="142" t="s">
        <v>162</v>
      </c>
      <c r="B54" s="122"/>
      <c r="C54" s="122"/>
      <c r="D54" s="122"/>
      <c r="E54" s="122"/>
      <c r="F54" s="122"/>
      <c r="G54" s="99">
        <v>4437</v>
      </c>
      <c r="H54" s="100"/>
      <c r="I54" s="100"/>
      <c r="J54" s="100"/>
      <c r="K54" s="99">
        <v>31580.18</v>
      </c>
      <c r="L54" s="101"/>
      <c r="M54" s="99">
        <f ca="1" t="shared" si="1"/>
        <v>7.117462249267523</v>
      </c>
      <c r="N54" s="102" t="s">
        <v>256</v>
      </c>
    </row>
    <row r="55" spans="1:14" ht="12.75">
      <c r="A55" s="142" t="s">
        <v>57</v>
      </c>
      <c r="B55" s="122"/>
      <c r="C55" s="122"/>
      <c r="D55" s="122"/>
      <c r="E55" s="122"/>
      <c r="F55" s="122"/>
      <c r="G55" s="99">
        <v>4471.55</v>
      </c>
      <c r="H55" s="100"/>
      <c r="I55" s="100"/>
      <c r="J55" s="100"/>
      <c r="K55" s="57">
        <v>31864.91</v>
      </c>
      <c r="L55" s="101"/>
      <c r="M55" s="99">
        <f ca="1" t="shared" si="1"/>
        <v>7.126144178193243</v>
      </c>
      <c r="N55" s="102" t="s">
        <v>256</v>
      </c>
    </row>
    <row r="56" spans="1:14" ht="12.75">
      <c r="A56" s="142" t="s">
        <v>163</v>
      </c>
      <c r="B56" s="122"/>
      <c r="C56" s="122"/>
      <c r="D56" s="122"/>
      <c r="E56" s="122"/>
      <c r="F56" s="122"/>
      <c r="G56" s="99">
        <v>452.91</v>
      </c>
      <c r="H56" s="100"/>
      <c r="I56" s="100"/>
      <c r="J56" s="100"/>
      <c r="K56" s="57">
        <v>1715.09</v>
      </c>
      <c r="L56" s="101"/>
      <c r="M56" s="99">
        <f ca="1" t="shared" si="1"/>
        <v>3.786822989114835</v>
      </c>
      <c r="N56" s="102" t="s">
        <v>256</v>
      </c>
    </row>
    <row r="57" spans="1:14" ht="12.75">
      <c r="A57" s="138" t="s">
        <v>164</v>
      </c>
      <c r="B57" s="124"/>
      <c r="C57" s="124"/>
      <c r="D57" s="124"/>
      <c r="E57" s="124"/>
      <c r="F57" s="124"/>
      <c r="G57" s="99">
        <v>4924.46</v>
      </c>
      <c r="H57" s="100"/>
      <c r="I57" s="100"/>
      <c r="J57" s="100"/>
      <c r="K57" s="57">
        <v>33580</v>
      </c>
      <c r="L57" s="101"/>
      <c r="M57" s="99">
        <f ca="1" t="shared" si="1"/>
        <v>6.819021781068381</v>
      </c>
      <c r="N57" s="102" t="s">
        <v>256</v>
      </c>
    </row>
    <row r="58" spans="1:14" ht="12.75">
      <c r="A58" s="33"/>
      <c r="G58" s="49"/>
      <c r="H58" s="50"/>
      <c r="I58" s="50"/>
      <c r="J58" s="50"/>
      <c r="K58" s="49"/>
      <c r="L58" s="51"/>
      <c r="M58" s="49"/>
      <c r="N58" s="33"/>
    </row>
    <row r="59" spans="1:14" ht="12.75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52"/>
      <c r="M59" s="9"/>
      <c r="N59" s="9"/>
    </row>
    <row r="60" spans="1:26" ht="12.75">
      <c r="A60" s="34" t="s">
        <v>259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52"/>
      <c r="M60" s="9"/>
      <c r="N60" s="9"/>
      <c r="O60"/>
      <c r="P60"/>
      <c r="Q60"/>
      <c r="R60"/>
      <c r="S60"/>
      <c r="T60"/>
      <c r="U60"/>
      <c r="V60"/>
      <c r="W60"/>
      <c r="X60"/>
      <c r="Y60"/>
      <c r="Z60"/>
    </row>
    <row r="61" spans="1:26" ht="12.75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52"/>
      <c r="M61" s="9"/>
      <c r="N61" s="9"/>
      <c r="O61"/>
      <c r="P61"/>
      <c r="Q61"/>
      <c r="R61"/>
      <c r="S61"/>
      <c r="T61"/>
      <c r="U61"/>
      <c r="V61"/>
      <c r="W61"/>
      <c r="X61"/>
      <c r="Y61"/>
      <c r="Z61"/>
    </row>
    <row r="62" spans="1:26" ht="12.75">
      <c r="A62" s="34" t="s">
        <v>20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52"/>
      <c r="M62" s="9"/>
      <c r="N62" s="9"/>
      <c r="O62"/>
      <c r="P62"/>
      <c r="Q62"/>
      <c r="R62"/>
      <c r="S62"/>
      <c r="T62"/>
      <c r="U62"/>
      <c r="V62"/>
      <c r="W62"/>
      <c r="X62"/>
      <c r="Y62"/>
      <c r="Z62"/>
    </row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</sheetData>
  <sheetProtection/>
  <mergeCells count="40">
    <mergeCell ref="A53:F53"/>
    <mergeCell ref="A54:F54"/>
    <mergeCell ref="A55:F55"/>
    <mergeCell ref="A56:F56"/>
    <mergeCell ref="A57:F57"/>
    <mergeCell ref="A47:F47"/>
    <mergeCell ref="A48:F48"/>
    <mergeCell ref="A49:F49"/>
    <mergeCell ref="A50:F50"/>
    <mergeCell ref="A51:F51"/>
    <mergeCell ref="A52:F52"/>
    <mergeCell ref="A22:N22"/>
    <mergeCell ref="A23:N23"/>
    <mergeCell ref="A28:N28"/>
    <mergeCell ref="A32:N32"/>
    <mergeCell ref="A45:F45"/>
    <mergeCell ref="A46:F46"/>
    <mergeCell ref="A5:N5"/>
    <mergeCell ref="A6:N6"/>
    <mergeCell ref="A7:N7"/>
    <mergeCell ref="A8:N8"/>
    <mergeCell ref="G10:I10"/>
    <mergeCell ref="G11:H11"/>
    <mergeCell ref="J11:K11"/>
    <mergeCell ref="G12:H12"/>
    <mergeCell ref="J10:M10"/>
    <mergeCell ref="M18:M20"/>
    <mergeCell ref="J12:K12"/>
    <mergeCell ref="N18:N20"/>
    <mergeCell ref="D19:D20"/>
    <mergeCell ref="H19:I19"/>
    <mergeCell ref="J19:K19"/>
    <mergeCell ref="G13:H13"/>
    <mergeCell ref="J13:K13"/>
    <mergeCell ref="A18:A20"/>
    <mergeCell ref="B18:B20"/>
    <mergeCell ref="C18:C20"/>
    <mergeCell ref="E18:E20"/>
    <mergeCell ref="F18:G19"/>
    <mergeCell ref="H18:K18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77" r:id="rId3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</dc:creator>
  <cp:keywords/>
  <dc:description/>
  <cp:lastModifiedBy>Provider</cp:lastModifiedBy>
  <cp:lastPrinted>2018-08-23T09:46:41Z</cp:lastPrinted>
  <dcterms:created xsi:type="dcterms:W3CDTF">2003-01-28T12:33:10Z</dcterms:created>
  <dcterms:modified xsi:type="dcterms:W3CDTF">2018-10-10T06:31:00Z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