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Ремонтные работы\полы\"/>
    </mc:Choice>
  </mc:AlternateContent>
  <xr:revisionPtr revIDLastSave="0" documentId="13_ncr:1_{86106425-C82B-47BB-9B9E-CE47FE18021C}" xr6:coauthVersionLast="45" xr6:coauthVersionMax="45" xr10:uidLastSave="{00000000-0000-0000-0000-000000000000}"/>
  <bookViews>
    <workbookView xWindow="-120" yWindow="-120" windowWidth="20730" windowHeight="11160" tabRatio="771" activeTab="1" xr2:uid="{00000000-000D-0000-FFFF-FFFF00000000}"/>
  </bookViews>
  <sheets>
    <sheet name="Мои данные" sheetId="8" r:id="rId1"/>
    <sheet name="Ведомость ресурсов" sheetId="16" r:id="rId2"/>
  </sheets>
  <definedNames>
    <definedName name="Print_Titles" localSheetId="1">'Ведомость ресурсов'!$24:$24</definedName>
    <definedName name="Print_Titles" localSheetId="0">'Мои данные'!$29:$29</definedName>
    <definedName name="_xlnm.Print_Titles" localSheetId="1">'Ведомость ресурсов'!$24:$24</definedName>
    <definedName name="_xlnm.Print_Titles" localSheetId="0">'Мои данные'!$29:$29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7" i="16" l="1"/>
  <c r="M27" i="16"/>
  <c r="M28" i="16"/>
  <c r="M29" i="16"/>
  <c r="M30" i="16"/>
  <c r="M31" i="16"/>
  <c r="M32" i="16"/>
  <c r="M33" i="16"/>
  <c r="M34" i="16"/>
  <c r="M35" i="16"/>
  <c r="M36" i="16"/>
  <c r="M37" i="16"/>
  <c r="M38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J16" i="16"/>
  <c r="G16" i="16"/>
  <c r="J14" i="16"/>
  <c r="J21" i="8"/>
  <c r="G21" i="8"/>
  <c r="J19" i="8"/>
  <c r="G19" i="8"/>
  <c r="J18" i="8"/>
  <c r="G18" i="8"/>
  <c r="J17" i="8"/>
  <c r="G17" i="8"/>
  <c r="J145" i="8"/>
  <c r="J144" i="8"/>
  <c r="G145" i="8"/>
  <c r="G144" i="8"/>
  <c r="J15" i="16"/>
  <c r="G15" i="16"/>
  <c r="J20" i="8"/>
  <c r="G20" i="8"/>
  <c r="M88" i="16"/>
  <c r="M107" i="16"/>
  <c r="M105" i="16"/>
  <c r="M98" i="16"/>
  <c r="M106" i="16"/>
  <c r="M87" i="16"/>
  <c r="M104" i="16"/>
  <c r="M89" i="16"/>
  <c r="M92" i="16"/>
  <c r="M101" i="16"/>
  <c r="M94" i="16"/>
  <c r="M85" i="16"/>
  <c r="M86" i="16"/>
  <c r="M90" i="16"/>
  <c r="M99" i="16"/>
  <c r="M103" i="16"/>
  <c r="M91" i="16"/>
  <c r="M95" i="16"/>
  <c r="M96" i="16"/>
  <c r="M100" i="16"/>
  <c r="M102" i="16"/>
  <c r="M93" i="16"/>
  <c r="M9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Соседко А.Н.</author>
    <author>&lt;&gt;</author>
    <author>YuKazaeva</author>
    <author>Сергей</author>
    <author>Alex</author>
    <author>onikitina</author>
    <author>Max</author>
    <author>Alex Sosedko</author>
  </authors>
  <commentList>
    <comment ref="A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200 атрибут 950 текст&gt;  &lt;подпись 200 значение&gt;</t>
        </r>
      </text>
    </comment>
    <comment ref="H3" authorId="1" shapeId="0" xr:uid="{00000000-0006-0000-0000-000002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210 атрибут 950 текст&gt;  &lt;подпись 210 значение&gt;</t>
        </r>
      </text>
    </comment>
    <comment ref="A4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200 атрибут 950 значение&gt;/</t>
        </r>
      </text>
    </comment>
    <comment ref="H4" authorId="1" shapeId="0" xr:uid="{00000000-0006-0000-0000-000004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210 атрибут 950 значение&gt;/</t>
        </r>
      </text>
    </comment>
    <comment ref="A8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стройки&gt;</t>
        </r>
      </text>
    </comment>
    <comment ref="A10" authorId="3" shapeId="0" xr:uid="{00000000-0006-0000-0000-000006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A11" authorId="4" shapeId="0" xr:uid="{00000000-0006-0000-0000-000007000000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A13" authorId="4" shapeId="0" xr:uid="{00000000-0006-0000-0000-000008000000}">
      <text>
        <r>
          <rPr>
            <sz val="8"/>
            <color indexed="81"/>
            <rFont val="Tahoma"/>
            <family val="2"/>
            <charset val="204"/>
          </rPr>
          <t xml:space="preserve"> Титул::на &lt;Наименование локальной сметы&gt;</t>
        </r>
      </text>
    </comment>
    <comment ref="A14" authorId="4" shapeId="0" xr:uid="{00000000-0006-0000-0000-000009000000}">
      <text>
        <r>
          <rPr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G17" authorId="5" shapeId="0" xr:uid="{00000000-0006-0000-0000-00000A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J17" authorId="5" shapeId="0" xr:uid="{00000000-0006-0000-0000-00000B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по расчету&gt;/1000</t>
        </r>
      </text>
    </comment>
    <comment ref="G18" authorId="5" shapeId="0" xr:uid="{00000000-0006-0000-0000-00000C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J18" authorId="5" shapeId="0" xr:uid="{00000000-0006-0000-0000-00000D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Оборудование&gt;/1000</t>
        </r>
      </text>
    </comment>
    <comment ref="G19" authorId="5" shapeId="0" xr:uid="{00000000-0006-0000-0000-00000E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J19" authorId="5" shapeId="0" xr:uid="{00000000-0006-0000-0000-00000F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Монтажные работы &gt;/1000</t>
        </r>
      </text>
    </comment>
    <comment ref="V20" authorId="6" shapeId="0" xr:uid="{00000000-0006-0000-0000-000010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 с коэф. к итогам&gt;</t>
        </r>
      </text>
    </comment>
    <comment ref="W20" authorId="6" shapeId="0" xr:uid="{00000000-0006-0000-0000-000011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ТЗ с коэф. к итогам&gt;</t>
        </r>
      </text>
    </comment>
    <comment ref="X20" authorId="5" shapeId="0" xr:uid="{00000000-0006-0000-0000-000012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ФОТ&gt;</t>
        </r>
      </text>
    </comment>
    <comment ref="Y20" authorId="5" shapeId="0" xr:uid="{00000000-0006-0000-0000-000013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НР&gt;</t>
        </r>
      </text>
    </comment>
    <comment ref="Z20" authorId="5" shapeId="0" xr:uid="{00000000-0006-0000-0000-000014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СП&gt;</t>
        </r>
      </text>
    </comment>
    <comment ref="G21" authorId="5" shapeId="0" xr:uid="{00000000-0006-0000-0000-000015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 с индексами&gt;/1000</t>
        </r>
      </text>
    </comment>
    <comment ref="J21" authorId="5" shapeId="0" xr:uid="{00000000-0006-0000-0000-000016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ФОТ с индексами&gt;/1000</t>
        </r>
      </text>
    </comment>
    <comment ref="V21" authorId="6" shapeId="0" xr:uid="{00000000-0006-0000-0000-000017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 с коэф. к итогам&gt;</t>
        </r>
      </text>
    </comment>
    <comment ref="W21" authorId="6" shapeId="0" xr:uid="{00000000-0006-0000-0000-000018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ТЗМ с коэф. к итогам&gt;</t>
        </r>
      </text>
    </comment>
    <comment ref="X21" authorId="5" shapeId="0" xr:uid="{00000000-0006-0000-0000-000019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ФОТ&gt;</t>
        </r>
      </text>
    </comment>
    <comment ref="Y21" authorId="5" shapeId="0" xr:uid="{00000000-0006-0000-0000-00001A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НР&gt;</t>
        </r>
      </text>
    </comment>
    <comment ref="Z21" authorId="5" shapeId="0" xr:uid="{00000000-0006-0000-0000-00001B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СП&gt;</t>
        </r>
      </text>
    </comment>
    <comment ref="A24" authorId="7" shapeId="0" xr:uid="{00000000-0006-0000-0000-00001C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102 значение&gt;</t>
        </r>
      </text>
    </comment>
    <comment ref="L24" authorId="4" shapeId="0" xr:uid="{00000000-0006-0000-0000-00001D000000}">
      <text>
        <r>
          <rPr>
            <sz val="8"/>
            <color indexed="81"/>
            <rFont val="Tahoma"/>
            <family val="2"/>
            <charset val="204"/>
          </rPr>
          <t xml:space="preserve"> Normal::&lt;Отчетный период (учет выполненных работ)&gt;</t>
        </r>
      </text>
    </comment>
    <comment ref="A29" authorId="4" shapeId="0" xr:uid="{00000000-0006-0000-0000-00001E000000}">
      <text>
        <r>
          <rPr>
            <sz val="8"/>
            <color indexed="81"/>
            <rFont val="Tahoma"/>
            <family val="2"/>
            <charset val="204"/>
          </rPr>
          <t xml:space="preserve"> ЛокСмета::&lt;Номер позиции по смете&gt;</t>
        </r>
      </text>
    </comment>
    <comment ref="B29" authorId="4" shapeId="0" xr:uid="{00000000-0006-0000-0000-00001F000000}">
      <text>
        <r>
          <rPr>
            <sz val="8"/>
            <color indexed="81"/>
            <rFont val="Tahoma"/>
            <family val="2"/>
            <charset val="204"/>
          </rPr>
          <t xml:space="preserve"> ЛокСмета::&lt;Обоснование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C29" authorId="4" shapeId="0" xr:uid="{00000000-0006-0000-0000-000020000000}">
      <text>
        <r>
          <rPr>
            <sz val="8"/>
            <color indexed="81"/>
            <rFont val="Tahoma"/>
            <family val="2"/>
            <charset val="204"/>
          </rPr>
          <t xml:space="preserve"> ЛокСмета::&lt;Количество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9" authorId="8" shapeId="0" xr:uid="{00000000-0006-0000-0000-000021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ЛокСмета::&lt;ПЗ по позиции на единицу в базисных ценах с учетом всех к-тов&gt;</t>
        </r>
      </text>
    </comment>
    <comment ref="E29" authorId="8" shapeId="0" xr:uid="{00000000-0006-0000-0000-000022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8" shapeId="0" xr:uid="{00000000-0006-0000-0000-000023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5" shapeId="0" xr:uid="{00000000-0006-0000-0000-000024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9" authorId="5" shapeId="0" xr:uid="{00000000-0006-0000-0000-000025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5" shapeId="0" xr:uid="{00000000-0006-0000-0000-000026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4" shapeId="0" xr:uid="{00000000-0006-0000-0000-000027000000}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9" authorId="4" shapeId="0" xr:uid="{00000000-0006-0000-0000-000028000000}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ОЗП по позиции в текущих ценах&gt;
_____
&lt;ИТОГО МАТ по позиции в текущих ценах&gt;
</t>
        </r>
      </text>
    </comment>
    <comment ref="U29" authorId="4" shapeId="0" xr:uid="{00000000-0006-0000-0000-000029000000}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ЭММ по позиции в текущих ценах&gt;
_____
&lt;ИТОГО ЗПМ по позиции в текущих ценах&gt;
</t>
        </r>
      </text>
    </comment>
    <comment ref="A120" authorId="4" shapeId="0" xr:uid="{00000000-0006-0000-0000-00002A000000}">
      <text>
        <r>
          <rPr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G120" authorId="4" shapeId="0" xr:uid="{00000000-0006-0000-0000-00002B000000}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</t>
        </r>
      </text>
    </comment>
    <comment ref="H120" authorId="4" shapeId="0" xr:uid="{00000000-0006-0000-0000-00002C000000}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_____
&lt;Материалы (итоги)&gt;</t>
        </r>
      </text>
    </comment>
    <comment ref="I120" authorId="4" shapeId="0" xr:uid="{00000000-0006-0000-0000-00002D000000}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_____
&lt;З/п машинистов (итоги)&gt;</t>
        </r>
      </text>
    </comment>
    <comment ref="J120" authorId="4" shapeId="0" xr:uid="{00000000-0006-0000-0000-00002E000000}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тек.ценах (итоги)&gt;</t>
        </r>
      </text>
    </comment>
    <comment ref="K120" authorId="4" shapeId="0" xr:uid="{00000000-0006-0000-0000-00002F000000}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в тек.ценах (итоги)&gt;
_____
&lt;Материалы в тек.ценах (итоги)&gt;</t>
        </r>
      </text>
    </comment>
    <comment ref="U120" authorId="4" shapeId="0" xr:uid="{00000000-0006-0000-0000-000030000000}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в тек.ценах (итоги)&gt;
_____
&lt;З/п машинистов в тек.ценах (итоги)&gt;</t>
        </r>
      </text>
    </comment>
    <comment ref="A147" authorId="2" shapeId="0" xr:uid="{00000000-0006-0000-0000-000031000000}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300 атрибут 970 значение&gt; _________________ /&lt;подпись 300 значение&gt;/</t>
        </r>
      </text>
    </comment>
    <comment ref="A149" authorId="2" shapeId="0" xr:uid="{00000000-0006-0000-0000-000032000000}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310 атрибут 970 значение&gt; _________________ /&lt;подпись 310 значение&gt;/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&lt;&gt;</author>
    <author>YuKazaeva</author>
    <author>Сергей</author>
    <author>Alex</author>
    <author>onikitina</author>
    <author>nsavkin</author>
    <author>Max</author>
  </authors>
  <commentList>
    <comment ref="A5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стройки&gt;</t>
        </r>
      </text>
    </comment>
    <comment ref="A7" authorId="1" shapeId="0" xr:uid="{00000000-0006-0000-0100-000002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A8" authorId="2" shapeId="0" xr:uid="{00000000-0006-0000-0100-000003000000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A10" authorId="2" shapeId="0" xr:uid="{00000000-0006-0000-0100-000004000000}">
      <text>
        <r>
          <rPr>
            <sz val="8"/>
            <color indexed="81"/>
            <rFont val="Tahoma"/>
            <family val="2"/>
            <charset val="204"/>
          </rPr>
          <t xml:space="preserve"> Титул::на &lt;Наименование локальной сметы&gt;</t>
        </r>
      </text>
    </comment>
    <comment ref="A11" authorId="2" shapeId="0" xr:uid="{00000000-0006-0000-0100-000005000000}">
      <text>
        <r>
          <rPr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G14" authorId="3" shapeId="0" xr:uid="{00000000-0006-0000-0100-000006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J14" authorId="3" shapeId="0" xr:uid="{00000000-0006-0000-0100-000007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по расчету&gt;/1000</t>
        </r>
      </text>
    </comment>
    <comment ref="L15" authorId="3" shapeId="0" xr:uid="{00000000-0006-0000-0100-000008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ОЗП&gt;</t>
        </r>
      </text>
    </comment>
    <comment ref="O15" authorId="4" shapeId="0" xr:uid="{00000000-0006-0000-0100-000009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 с коэф. к итогам&gt;</t>
        </r>
      </text>
    </comment>
    <comment ref="P15" authorId="4" shapeId="0" xr:uid="{00000000-0006-0000-0100-00000A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ТЗ с коэф. к итогам&gt;</t>
        </r>
      </text>
    </comment>
    <comment ref="G16" authorId="3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 с индексами&gt;/1000</t>
        </r>
      </text>
    </comment>
    <comment ref="J16" authorId="3" shapeId="0" xr:uid="{00000000-0006-0000-0100-00000C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ФОТ с индексами&gt;/1000</t>
        </r>
      </text>
    </comment>
    <comment ref="L16" authorId="3" shapeId="0" xr:uid="{00000000-0006-0000-0100-00000D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ОЗП&gt;</t>
        </r>
      </text>
    </comment>
    <comment ref="O16" authorId="4" shapeId="0" xr:uid="{00000000-0006-0000-0100-00000E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 с коэф. к итогам&gt;</t>
        </r>
      </text>
    </comment>
    <comment ref="P16" authorId="4" shapeId="0" xr:uid="{00000000-0006-0000-0100-00000F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ТЗМ с коэф. к итогам&gt;</t>
        </r>
      </text>
    </comment>
    <comment ref="Q16" authorId="5" shapeId="0" xr:uid="{00000000-0006-0000-0100-000010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 &lt;Итого ОЗП&gt;
</t>
        </r>
      </text>
    </comment>
    <comment ref="R16" authorId="5" shapeId="0" xr:uid="{00000000-0006-0000-0100-000011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 &lt;Итого ОЗП&gt;</t>
        </r>
      </text>
    </comment>
    <comment ref="L17" authorId="3" shapeId="0" xr:uid="{00000000-0006-0000-0100-000012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ЗПМ&gt;</t>
        </r>
      </text>
    </comment>
    <comment ref="L18" authorId="3" shapeId="0" xr:uid="{00000000-0006-0000-0100-000013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ЗПМ&gt;</t>
        </r>
      </text>
    </comment>
    <comment ref="A19" authorId="6" shapeId="0" xr:uid="{00000000-0006-0000-0100-000014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102 значение&gt;</t>
        </r>
      </text>
    </comment>
    <comment ref="L19" authorId="2" shapeId="0" xr:uid="{00000000-0006-0000-0100-000015000000}">
      <text>
        <r>
          <rPr>
            <sz val="8"/>
            <color indexed="81"/>
            <rFont val="Tahoma"/>
            <family val="2"/>
            <charset val="204"/>
          </rPr>
          <t xml:space="preserve"> Normal::&lt;Отчетный период (учет выполненных работ)&gt;</t>
        </r>
      </text>
    </comment>
    <comment ref="A24" authorId="2" shapeId="0" xr:uid="{00000000-0006-0000-0100-000016000000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24" authorId="2" shapeId="0" xr:uid="{00000000-0006-0000-0100-000017000000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ВедРесурсов::&lt;Код ресурса&gt;</t>
        </r>
      </text>
    </comment>
    <comment ref="C24" authorId="2" shapeId="0" xr:uid="{00000000-0006-0000-0100-000018000000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24" authorId="2" shapeId="0" xr:uid="{00000000-0006-0000-0100-000019000000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
&lt;Количество машиночасов на единицу по позиции&gt;</t>
        </r>
      </text>
    </comment>
    <comment ref="E24" authorId="2" shapeId="0" xr:uid="{00000000-0006-0000-0100-00001A000000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ВедРесурсов::&lt;Общее количество ресурса&gt;</t>
        </r>
      </text>
    </comment>
    <comment ref="F24" authorId="2" shapeId="0" xr:uid="{00000000-0006-0000-0100-00001B000000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ВедРесурсов::&lt;Сметная базисная цена ресурса (на ед. измерения)&gt;
&lt;Формула базисной цены единицы ПЗ&gt;</t>
        </r>
      </text>
    </comment>
    <comment ref="G24" authorId="2" shapeId="0" xr:uid="{00000000-0006-0000-0100-00001C000000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ВедРесурсов::&lt;Сметная базисная цена ресурса (на физ. объем)&gt;</t>
        </r>
      </text>
    </comment>
    <comment ref="H24" authorId="2" shapeId="0" xr:uid="{00000000-0006-0000-0100-00001D000000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ВедРесурсов::&lt;Оптовая цена единицы&gt;</t>
        </r>
      </text>
    </comment>
    <comment ref="I24" authorId="2" shapeId="0" xr:uid="{00000000-0006-0000-0100-00001E000000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ВедРесурсов::&lt;Оптовая цена всего&gt;</t>
        </r>
      </text>
    </comment>
    <comment ref="J24" authorId="2" shapeId="0" xr:uid="{00000000-0006-0000-0100-00001F000000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ВедРесурсов::&lt;Сметная текущая цена ресурса (на ед. измерения)&gt;
&lt;Формула текущей цены единицы ПЗ&gt;</t>
        </r>
      </text>
    </comment>
    <comment ref="K24" authorId="2" shapeId="0" xr:uid="{00000000-0006-0000-0100-000020000000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ВедРесурсов::&lt;Сметная текущая цена ресурса (на физ. объем)&gt;</t>
        </r>
      </text>
    </comment>
    <comment ref="M24" authorId="1" shapeId="0" xr:uid="{00000000-0006-0000-0100-000021000000}">
      <text>
        <r>
          <rPr>
            <b/>
            <sz val="8"/>
            <color indexed="81"/>
            <rFont val="Tahoma"/>
            <family val="2"/>
            <charset val="204"/>
          </rPr>
          <t xml:space="preserve"> ВедРесурсов::=IF(ISNUMBER(R[0]C[-2]/R[0]C[-6]),IF(NOT(R[0]C[-2]/R[0]C[-6]=0),R[0]C[-2]/R[0]C[-6], " "), " ")&lt;Пустой идентификатор&gt;</t>
        </r>
      </text>
    </comment>
    <comment ref="N24" authorId="2" shapeId="0" xr:uid="{00000000-0006-0000-0100-000022000000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ВедРесурсов::&lt;Обоснование текущей цены ресурса&gt;</t>
        </r>
      </text>
    </comment>
    <comment ref="A109" authorId="2" shapeId="0" xr:uid="{00000000-0006-0000-0100-000023000000}">
      <text>
        <r>
          <rPr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G109" authorId="2" shapeId="0" xr:uid="{00000000-0006-0000-0100-000024000000}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</t>
        </r>
      </text>
    </comment>
    <comment ref="K109" authorId="2" shapeId="0" xr:uid="{00000000-0006-0000-0100-000025000000}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тек.ценах (итоги)&gt;</t>
        </r>
      </text>
    </comment>
    <comment ref="M109" authorId="3" shapeId="0" xr:uid="{00000000-0006-0000-0100-000026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Итоги::=IF(ISNUMBER(INDIRECT("K" &amp; ROW())/INDIRECT("G" &amp; ROW())),INDIRECT("K" &amp; ROW())/INDIRECT("G" &amp; ROW()), " ")&lt;Пустой идентификатор&gt;</t>
        </r>
      </text>
    </comment>
    <comment ref="N109" authorId="1" shapeId="0" xr:uid="{00000000-0006-0000-0100-000027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Итоги::&lt;Пустой идентификатор&gt;</t>
        </r>
      </text>
    </comment>
    <comment ref="A111" authorId="0" shapeId="0" xr:uid="{00000000-0006-0000-0100-000028000000}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300 атрибут 970 значение&gt; _________________ /&lt;подпись 300 значение&gt;/</t>
        </r>
      </text>
    </comment>
    <comment ref="A113" authorId="0" shapeId="0" xr:uid="{00000000-0006-0000-0100-000029000000}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<sst xmlns="http://schemas.openxmlformats.org/spreadsheetml/2006/main" count="756" uniqueCount="512">
  <si>
    <t>Код ресурса</t>
  </si>
  <si>
    <t>Стройка:</t>
  </si>
  <si>
    <t>Всего</t>
  </si>
  <si>
    <t>Объект:</t>
  </si>
  <si>
    <t xml:space="preserve">ЛОКАЛЬНАЯ СМЕТА 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</si>
  <si>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</si>
  <si>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</si>
  <si>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</si>
  <si>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</si>
  <si>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</si>
  <si>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</si>
  <si>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</si>
  <si>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</si>
  <si>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</si>
  <si>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</si>
  <si>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</si>
  <si>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</si>
  <si>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</si>
  <si>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</si>
  <si>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</si>
  <si>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</si>
  <si>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</si>
  <si>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</si>
  <si>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</si>
  <si>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</si>
  <si>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</si>
  <si>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</si>
  <si>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</si>
  <si>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</si>
  <si>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</si>
  <si>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</si>
  <si>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</si>
  <si>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</si>
  <si>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</si>
  <si>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</si>
  <si>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</si>
  <si>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</si>
  <si>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</si>
  <si>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</si>
  <si>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</si>
  <si>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>% НР</t>
  </si>
  <si>
    <t>% СП</t>
  </si>
  <si>
    <t xml:space="preserve">УТВЕРЖДАЮ </t>
  </si>
  <si>
    <t>СОГЛАСОВАНО</t>
  </si>
  <si>
    <t>"___" ____________ 20___ г.</t>
  </si>
  <si>
    <t>"___" _____________ 20___ г.</t>
  </si>
  <si>
    <t xml:space="preserve">  </t>
  </si>
  <si>
    <t>_________________ //</t>
  </si>
  <si>
    <t>на смета кафель</t>
  </si>
  <si>
    <t xml:space="preserve">Составлена в базисных ценах на 01.2000 г. и текущих ценах на </t>
  </si>
  <si>
    <t>Составил:  _________________ //</t>
  </si>
  <si>
    <t>Проверил:  _________________ //</t>
  </si>
  <si>
    <t>ТЕРр57-2-3
Разборка покрытий полов: из керамических плиток
(Приказ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м2 покрытия</t>
  </si>
  <si>
    <t>0,4951
49,51/100</t>
  </si>
  <si>
    <t>58,28
_____
28,22</t>
  </si>
  <si>
    <t>29
_____
14</t>
  </si>
  <si>
    <t>229
_____
189</t>
  </si>
  <si>
    <t>Накладные расходы от ФОТ(6260 руб.)</t>
  </si>
  <si>
    <t>68%=80%*0.85</t>
  </si>
  <si>
    <t>Сметная прибыль от ФОТ(6260 руб.)</t>
  </si>
  <si>
    <t>54%=68%*0.8</t>
  </si>
  <si>
    <t>Всего с НР и СП</t>
  </si>
  <si>
    <t/>
  </si>
  <si>
    <t>ТЕРр57-2-4
Разборка стяжки (прим.)
(Приказ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м2 покрытия</t>
  </si>
  <si>
    <t>1584,97
_____
315,5</t>
  </si>
  <si>
    <t>785
_____
156</t>
  </si>
  <si>
    <t>5499
_____
2118</t>
  </si>
  <si>
    <t>Накладные расходы от ФОТ(11780 руб.)</t>
  </si>
  <si>
    <t>Сметная прибыль от ФОТ(11780 руб.)</t>
  </si>
  <si>
    <t>ТЕРр63-7-5
Разборка облицовки стен: из керамических глазурованных плиток
(Приказ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м2 поверхности облицовки</t>
  </si>
  <si>
    <t>0,2162
(19,46+2,16)/100</t>
  </si>
  <si>
    <t>143,33
_____
30,78</t>
  </si>
  <si>
    <t>31
_____
7</t>
  </si>
  <si>
    <t>218
_____
90</t>
  </si>
  <si>
    <t>Накладные расходы от ФОТ(2690 руб.)</t>
  </si>
  <si>
    <t>65%=77%*0.85</t>
  </si>
  <si>
    <t>Сметная прибыль от ФОТ(2690 руб.)</t>
  </si>
  <si>
    <t>40%=50%*0.8</t>
  </si>
  <si>
    <t>ТЕРр56-11-1
Снятие наличников
(Приказ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 наличников</t>
  </si>
  <si>
    <t>1,159
115,9/100</t>
  </si>
  <si>
    <t>Накладные расходы от ФОТ(797 руб.)</t>
  </si>
  <si>
    <t>70%=82%*0.85</t>
  </si>
  <si>
    <t>Сметная прибыль от ФОТ(797 руб.)</t>
  </si>
  <si>
    <t>50%=62%*0.8</t>
  </si>
  <si>
    <t>ТЕР13-06-003-01
Очистка поверхности щетками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 м2 очищаемой поверхности</t>
  </si>
  <si>
    <t>Накладные расходы от ФОТ(90 руб.)</t>
  </si>
  <si>
    <t>69%=90%*(0.9*0.85)</t>
  </si>
  <si>
    <t>Сметная прибыль от ФОТ(90 руб.)</t>
  </si>
  <si>
    <t>48%=70%*(0.85*0.8)</t>
  </si>
  <si>
    <t>ТЕР10-01-090-01
Антигрибковая обратотка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Табл.1, п.1 Производство работ (при обосновании ПОС) по возведению конструктивных элементов встраиваемых помещений внутри строящегося объекта капитального строительства (при возведенных несущих конструктивных элементах), что в соответствии с требованиями технической безопасности, приводит к ограничению действий рабочих по производству работ. ОЗП=1,2; ЭМ=1,2 к расх.; ЗПМ=1,2; ТЗ=1,2; ТЗМ=1,2)
100 м2 стен, перекрытий, перегородок, покрытий</t>
  </si>
  <si>
    <t>96,08
_____
237,8</t>
  </si>
  <si>
    <t>48
_____
118</t>
  </si>
  <si>
    <t>645
_____
610</t>
  </si>
  <si>
    <t>Накладные расходы от ФОТ(645 руб.)</t>
  </si>
  <si>
    <t>90%=118%*(0.9*0.85)</t>
  </si>
  <si>
    <t>Сметная прибыль от ФОТ(645 руб.)</t>
  </si>
  <si>
    <t>43%=63%*(0.85*0.8)</t>
  </si>
  <si>
    <t>ТССЦ-113-1777
Паста антисептическая
т</t>
  </si>
  <si>
    <t xml:space="preserve">
_____
11890</t>
  </si>
  <si>
    <t xml:space="preserve">
_____
-118</t>
  </si>
  <si>
    <t xml:space="preserve">
_____
-610</t>
  </si>
  <si>
    <t>ТССЦ-113-0652
Средство дезинфицирующее "Preventol R80", для уничтожения грибков на каменных, бетонных и штукатурных поверхностях
л</t>
  </si>
  <si>
    <t>9,902
0,20*49,51</t>
  </si>
  <si>
    <t xml:space="preserve">
_____
333,07</t>
  </si>
  <si>
    <t xml:space="preserve">
_____
3298</t>
  </si>
  <si>
    <t xml:space="preserve">
_____
25263</t>
  </si>
  <si>
    <t>ТЕР15-04-006-03
Покрытие поверхностей грунтовкой глубокого проникновения: за 1 раз (прим.)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м2 покрытия</t>
  </si>
  <si>
    <t>109,92
_____
0,7</t>
  </si>
  <si>
    <t>2,06
_____
0,24</t>
  </si>
  <si>
    <t>54
_____
1</t>
  </si>
  <si>
    <t>738
_____
2</t>
  </si>
  <si>
    <t>7
_____
2</t>
  </si>
  <si>
    <t>Накладные расходы от ФОТ(740 руб.)</t>
  </si>
  <si>
    <t>80%=105%*(0.9*0.85)</t>
  </si>
  <si>
    <t>Сметная прибыль от ФОТ(740 руб.)</t>
  </si>
  <si>
    <t>37%=55%*(0.85*0.8)</t>
  </si>
  <si>
    <t>Прайс
Грунтовка FORBO 044
кг</t>
  </si>
  <si>
    <t>7,4265
0,15*49,51</t>
  </si>
  <si>
    <t xml:space="preserve">
_____
42,65</t>
  </si>
  <si>
    <t xml:space="preserve">
_____
317</t>
  </si>
  <si>
    <t xml:space="preserve">
_____
2426</t>
  </si>
  <si>
    <t>ТЕР11-01-011-01
Устройство стяжек: цементных толщиной 20 мм
(Приказ от 9.02.2017 № 81/пр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м2 стяжки</t>
  </si>
  <si>
    <t>547,42
_____
1569,45</t>
  </si>
  <si>
    <t>71,46
_____
31,11</t>
  </si>
  <si>
    <t>271
_____
777</t>
  </si>
  <si>
    <t>35
_____
15</t>
  </si>
  <si>
    <t>3676
_____
3397</t>
  </si>
  <si>
    <t>273
_____
209</t>
  </si>
  <si>
    <t>Накладные расходы от ФОТ(3885 руб.)</t>
  </si>
  <si>
    <t>94%=123%*(0.9*0.85)</t>
  </si>
  <si>
    <t>Сметная прибыль от ФОТ(3885 руб.)</t>
  </si>
  <si>
    <t>51%=75%*(0.85*0.8)</t>
  </si>
  <si>
    <t>ТЕР11-01-011-02
Устройство стяжек: на каждые 5 мм изменения толщины стяжки добавлять или исключать к расценке 11-01-011-01
(Приказ от 9.02.2017 № 81/пр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м2 стяжки</t>
  </si>
  <si>
    <t>0,9902
(49,51*2)/100</t>
  </si>
  <si>
    <t>6,93
_____
389,64</t>
  </si>
  <si>
    <t>12,47
_____
5,15</t>
  </si>
  <si>
    <t>7
_____
386</t>
  </si>
  <si>
    <t>12
_____
5</t>
  </si>
  <si>
    <t>93
_____
1678</t>
  </si>
  <si>
    <t>94
_____
69</t>
  </si>
  <si>
    <t>Накладные расходы от ФОТ(162 руб.)</t>
  </si>
  <si>
    <t>Сметная прибыль от ФОТ(162 руб.)</t>
  </si>
  <si>
    <t>0,7113
(49,51+21,62)/100</t>
  </si>
  <si>
    <t>78
_____
1</t>
  </si>
  <si>
    <t>1060
_____
4</t>
  </si>
  <si>
    <t>9
_____
2</t>
  </si>
  <si>
    <t>Накладные расходы от ФОТ(1062 руб.)</t>
  </si>
  <si>
    <t>Сметная прибыль от ФОТ(1062 руб.)</t>
  </si>
  <si>
    <t>10,6695
0,15*71,13</t>
  </si>
  <si>
    <t xml:space="preserve">
_____
455</t>
  </si>
  <si>
    <t xml:space="preserve">
_____
3486</t>
  </si>
  <si>
    <t>ТЕР11-01-027-06
Устройство покрытий на растворе из сухой смеси с приготовлением раствора в построечных условиях из плиток: гладких неглазурованных керамических для полов одноцветных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м2 покрытия</t>
  </si>
  <si>
    <t>1826,53
_____
8836,74</t>
  </si>
  <si>
    <t>253,86
_____
91,34</t>
  </si>
  <si>
    <t>904
_____
4375</t>
  </si>
  <si>
    <t>126
_____
45</t>
  </si>
  <si>
    <t>12264
_____
17909</t>
  </si>
  <si>
    <t>919
_____
613</t>
  </si>
  <si>
    <t>Накладные расходы от ФОТ(12877 руб.)</t>
  </si>
  <si>
    <t>Сметная прибыль от ФОТ(12877 руб.)</t>
  </si>
  <si>
    <t>ТССЦ-101-1946
Клей плиточный «Старатель-стандарт»
кг</t>
  </si>
  <si>
    <t xml:space="preserve">
_____
2,16</t>
  </si>
  <si>
    <t xml:space="preserve">
_____
-481</t>
  </si>
  <si>
    <t xml:space="preserve">
_____
-1524</t>
  </si>
  <si>
    <t>Прайс
Клей плиточный FORBO 522
кг</t>
  </si>
  <si>
    <t>222,795
4,5*49,51</t>
  </si>
  <si>
    <t xml:space="preserve">
_____
35,9</t>
  </si>
  <si>
    <t xml:space="preserve">
_____
7998</t>
  </si>
  <si>
    <t xml:space="preserve">
_____
61266</t>
  </si>
  <si>
    <t>ТССЦ-101-0287
Плитки керамические для полов гладкие неглазурованные одноцветные с красителем квадратные и прямоугольные
м2</t>
  </si>
  <si>
    <t xml:space="preserve">
_____
73,6</t>
  </si>
  <si>
    <t xml:space="preserve">
_____
-3717</t>
  </si>
  <si>
    <t xml:space="preserve">
_____
-14859</t>
  </si>
  <si>
    <t>ТССЦ-101-4484
Гранит керамический многоцветный неполированный, размером 300х300х8 мм
м2</t>
  </si>
  <si>
    <t>50,5002
1,02*49,51</t>
  </si>
  <si>
    <t xml:space="preserve">
_____
120</t>
  </si>
  <si>
    <t xml:space="preserve">
_____
6060</t>
  </si>
  <si>
    <t xml:space="preserve">
_____
21257</t>
  </si>
  <si>
    <t>ТЕР15-01-019-05
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м2 поверхности облицовки</t>
  </si>
  <si>
    <t>0,2162
21,62/100</t>
  </si>
  <si>
    <t>2558,2
_____
8643,78</t>
  </si>
  <si>
    <t>55,31
_____
31,79</t>
  </si>
  <si>
    <t>553
_____
1869</t>
  </si>
  <si>
    <t>12
_____
7</t>
  </si>
  <si>
    <t>7501
_____
7075</t>
  </si>
  <si>
    <t>107
_____
93</t>
  </si>
  <si>
    <t>Накладные расходы от ФОТ(7594 руб.)</t>
  </si>
  <si>
    <t>Сметная прибыль от ФОТ(7594 руб.)</t>
  </si>
  <si>
    <t>ТССЦ-101-1776
Клей для облицовочных работ водостойкий «Плюс» (сухая смесь)
т</t>
  </si>
  <si>
    <t xml:space="preserve">
_____
2840</t>
  </si>
  <si>
    <t xml:space="preserve">
_____
-230</t>
  </si>
  <si>
    <t xml:space="preserve">
_____
-611</t>
  </si>
  <si>
    <t>97,29
4,5*21,62</t>
  </si>
  <si>
    <t xml:space="preserve">
_____
3493</t>
  </si>
  <si>
    <t xml:space="preserve">
_____
26754</t>
  </si>
  <si>
    <t>ТССЦ-101-0256
Плитки керамические глазурованные для внутренней облицовки стен гладкие без завала белые
м2</t>
  </si>
  <si>
    <t xml:space="preserve">
_____
71,4</t>
  </si>
  <si>
    <t xml:space="preserve">
_____
-1544</t>
  </si>
  <si>
    <t xml:space="preserve">
_____
-5794</t>
  </si>
  <si>
    <t>22,0524
1,02*21,62</t>
  </si>
  <si>
    <t xml:space="preserve">
_____
2646</t>
  </si>
  <si>
    <t xml:space="preserve">
_____
9282</t>
  </si>
  <si>
    <t>ТЕР11-01-049-01
Укладка металлического накладного профиля (порога)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 профиля</t>
  </si>
  <si>
    <t>0,25
25/100</t>
  </si>
  <si>
    <t>253,74
_____
80,4</t>
  </si>
  <si>
    <t>63
_____
21</t>
  </si>
  <si>
    <t>860
_____
47</t>
  </si>
  <si>
    <t>Накладные расходы от ФОТ(860 руб.)</t>
  </si>
  <si>
    <t>Сметная прибыль от ФОТ(860 руб.)</t>
  </si>
  <si>
    <t>ТССЦ-206-1348
Профили стыкоперекрывающие из алюминиевых сплавов (порожки) с покрытием, шириной 30 мм
м</t>
  </si>
  <si>
    <t>26,25
1,05*25</t>
  </si>
  <si>
    <t xml:space="preserve">
_____
53,02</t>
  </si>
  <si>
    <t xml:space="preserve">
_____
1392</t>
  </si>
  <si>
    <t xml:space="preserve">
_____
2191</t>
  </si>
  <si>
    <t>ТЕР10-01-060-01
Установка и крепление наличников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 коробок блоков</t>
  </si>
  <si>
    <t>111,48
_____
6,52</t>
  </si>
  <si>
    <t>129
_____
8</t>
  </si>
  <si>
    <t>1753
_____
44</t>
  </si>
  <si>
    <t>Накладные расходы от ФОТ(1753 руб.)</t>
  </si>
  <si>
    <t>Сметная прибыль от ФОТ(1753 руб.)</t>
  </si>
  <si>
    <t>ТЕРр65-6-1
Смена: трапов диаметром до 50 мм
(Приказ от 9.02.2017 № 81/пр Прил.2,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приборов</t>
  </si>
  <si>
    <t>0,03
3/100</t>
  </si>
  <si>
    <t>1321,34
_____
18744,21</t>
  </si>
  <si>
    <t>54,23
_____
6,47</t>
  </si>
  <si>
    <t>40
_____
562</t>
  </si>
  <si>
    <t>537
_____
2177</t>
  </si>
  <si>
    <t>11
_____
3</t>
  </si>
  <si>
    <t>Накладные расходы от ФОТ(540 руб.)</t>
  </si>
  <si>
    <t>88%=103%*0.85</t>
  </si>
  <si>
    <t>Сметная прибыль от ФОТ(540 руб.)</t>
  </si>
  <si>
    <t>48%=60%*0.8</t>
  </si>
  <si>
    <t>ТЕР20-02-003-03
Демонтаж решеток жалюзийных стальных: штампованных нерегулируемых, размер 200х200 мм (прим.)
(Приказ от 29.12.2016 № 1028/пр Табл.2, п.4 Демонтаж (разборка) металлических конструкций ОЗП=0,7; ЭМ=0,7 к расх.; ЗПМ=0,7; МАТ=0 к расх.; ТЗ=0,7; ТЗМ=0,7;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 решетка</t>
  </si>
  <si>
    <t>Накладные расходы от ФОТ(454 руб.)</t>
  </si>
  <si>
    <t>98%=128%*(0.9*0.85)</t>
  </si>
  <si>
    <t>Сметная прибыль от ФОТ(454 руб.)</t>
  </si>
  <si>
    <t>56%=83%*(0.85*0.8)</t>
  </si>
  <si>
    <t>ТЕР20-02-003-03
Установка решеток жалюзийных стальных: штампованных нерегулируемых (РШ), номер 150, размер 200х200 мм
(Приказ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ТЗМ=1,2;
ОП п.1.20.19 Индивидуальные испытания систем вентиляции и кондиционирования воздуха ОЗП=1,05; ЭМ=1,05 к расх.; ЗПМ=1,05; ТЗ=1,05; ТЗМ=1,05)
1 решетка</t>
  </si>
  <si>
    <t>16,72
_____
7,06</t>
  </si>
  <si>
    <t>50
_____
21</t>
  </si>
  <si>
    <t>680
_____
117</t>
  </si>
  <si>
    <t>Накладные расходы от ФОТ(680 руб.)</t>
  </si>
  <si>
    <t>Сметная прибыль от ФОТ(680 руб.)</t>
  </si>
  <si>
    <t>ТЕРр69-15-1
Затаривание строительного мусора в мешки
1 т</t>
  </si>
  <si>
    <t>6,3066
2,575+3,268+0,4636</t>
  </si>
  <si>
    <t>9,36
_____
23,2</t>
  </si>
  <si>
    <t>59
_____
146</t>
  </si>
  <si>
    <t>801
_____
1824</t>
  </si>
  <si>
    <t>Накладные расходы от ФОТ(801 руб.)</t>
  </si>
  <si>
    <t>66%=78%*0.85</t>
  </si>
  <si>
    <t>Сметная прибыль от ФОТ(801 руб.)</t>
  </si>
  <si>
    <t>ТССЦпг-01-01-01-041
Погрузочные работы при автомобильных перевозках: мусора строительного с погрузкой вручную
1 т груза</t>
  </si>
  <si>
    <t>ТССЦпг-03-21-01-030
Перевозка грузов автомобилями-самосвалами грузоподъемностью 10 т, работающих вне карьера, на расстояние: до 38 км I класс груза
1 т груза</t>
  </si>
  <si>
    <t>Утилизация по постановлению Министерства тарифного регулирования и энергетики №72/1 от 10 сентября 2019г.
Размещение строительного мусора на полигоне Полетаево 1920/1,2/6,33
т</t>
  </si>
  <si>
    <t xml:space="preserve">
_____
252,76</t>
  </si>
  <si>
    <t xml:space="preserve">
_____
1594</t>
  </si>
  <si>
    <t xml:space="preserve">
_____
10090</t>
  </si>
  <si>
    <t>Итого прямые затраты по смете</t>
  </si>
  <si>
    <t>3706
_____
29448</t>
  </si>
  <si>
    <t>1499
_____
249</t>
  </si>
  <si>
    <t>50282
_____
173501</t>
  </si>
  <si>
    <t>10837
_____
3388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</si>
  <si>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</si>
  <si>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</si>
  <si>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</si>
  <si>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</si>
  <si>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</si>
  <si>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</si>
  <si>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</si>
  <si>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Полы (ремонтно-строительные)</t>
  </si>
  <si>
    <t xml:space="preserve">    Стекольные, обойные и облицовочные работы (ремонтно-строительные)</t>
  </si>
  <si>
    <t xml:space="preserve">    Проемы (ремонтно-строительные)</t>
  </si>
  <si>
    <t xml:space="preserve">    Защита строительных конструкций и оборудования от коррозии</t>
  </si>
  <si>
    <t xml:space="preserve">    Деревянные конструкции</t>
  </si>
  <si>
    <t xml:space="preserve">    Отделочные работы</t>
  </si>
  <si>
    <t xml:space="preserve">    Полы</t>
  </si>
  <si>
    <t xml:space="preserve">    Внутренние санитарно-технические работы: смена труб, санитарно-технических приборов и другие работы (ремонтно-строительные)</t>
  </si>
  <si>
    <t xml:space="preserve">  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</si>
  <si>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Прочие ремонтно-строительные работы</t>
  </si>
  <si>
    <t xml:space="preserve">    Погрузо-разгрузочные работы</t>
  </si>
  <si>
    <t xml:space="preserve">    Перевозка грузов автотранспортом</t>
  </si>
  <si>
    <t xml:space="preserve">    Итого</t>
  </si>
  <si>
    <t xml:space="preserve">    НДС 20%</t>
  </si>
  <si>
    <t xml:space="preserve">    ВСЕГО по смете</t>
  </si>
  <si>
    <t>Ресурсы подрядчика</t>
  </si>
  <si>
    <t xml:space="preserve">          Трудозатраты</t>
  </si>
  <si>
    <t>1-1-0</t>
  </si>
  <si>
    <t>Рабочий строитель (ср 1)</t>
  </si>
  <si>
    <t xml:space="preserve">чел.-ч
</t>
  </si>
  <si>
    <t xml:space="preserve">9,09
</t>
  </si>
  <si>
    <t xml:space="preserve">123,32
</t>
  </si>
  <si>
    <t>1-2-1</t>
  </si>
  <si>
    <t>Рабочий строитель (ср 2,1)</t>
  </si>
  <si>
    <t xml:space="preserve">9,95
</t>
  </si>
  <si>
    <t xml:space="preserve">134,86
</t>
  </si>
  <si>
    <t>1-2-2</t>
  </si>
  <si>
    <t>Рабочий строитель (ср 2,2)</t>
  </si>
  <si>
    <t xml:space="preserve">10,04
</t>
  </si>
  <si>
    <t xml:space="preserve">136,18
</t>
  </si>
  <si>
    <t>1-2-5</t>
  </si>
  <si>
    <t>Рабочий строитель (ср 2,5)</t>
  </si>
  <si>
    <t xml:space="preserve">10,33
</t>
  </si>
  <si>
    <t xml:space="preserve">140,14
</t>
  </si>
  <si>
    <t>1-3-0</t>
  </si>
  <si>
    <t>Рабочий строитель (ср 3)</t>
  </si>
  <si>
    <t xml:space="preserve">10,78
</t>
  </si>
  <si>
    <t xml:space="preserve">146,24
</t>
  </si>
  <si>
    <t>1-3-2</t>
  </si>
  <si>
    <t>Рабочий строитель (ср 3,2)</t>
  </si>
  <si>
    <t xml:space="preserve">11,05
</t>
  </si>
  <si>
    <t xml:space="preserve">149,86
</t>
  </si>
  <si>
    <t>1-3-4</t>
  </si>
  <si>
    <t>Рабочий строитель (ср 3,4)</t>
  </si>
  <si>
    <t xml:space="preserve">11,34
</t>
  </si>
  <si>
    <t xml:space="preserve">153,82
</t>
  </si>
  <si>
    <t>1-3-5</t>
  </si>
  <si>
    <t>Рабочий строитель (ср 3,5)</t>
  </si>
  <si>
    <t xml:space="preserve">11,47
</t>
  </si>
  <si>
    <t xml:space="preserve">155,47
</t>
  </si>
  <si>
    <t>1-3-6</t>
  </si>
  <si>
    <t>Рабочий строитель (ср 3,6)</t>
  </si>
  <si>
    <t xml:space="preserve">11,61
</t>
  </si>
  <si>
    <t xml:space="preserve">157,45
</t>
  </si>
  <si>
    <t>1-4-0</t>
  </si>
  <si>
    <t>Рабочий строитель (ср 4)</t>
  </si>
  <si>
    <t xml:space="preserve">12,16
</t>
  </si>
  <si>
    <t xml:space="preserve">164,87
</t>
  </si>
  <si>
    <t>Затраты труда машинистов</t>
  </si>
  <si>
    <t xml:space="preserve">
</t>
  </si>
  <si>
    <t>Итого по трудовым ресурсам</t>
  </si>
  <si>
    <t xml:space="preserve">руб
</t>
  </si>
  <si>
    <t xml:space="preserve">          Машины и механизмы</t>
  </si>
  <si>
    <t>Автопогрузчики 5 т</t>
  </si>
  <si>
    <t xml:space="preserve">маш.час
</t>
  </si>
  <si>
    <t xml:space="preserve">111,55
</t>
  </si>
  <si>
    <t xml:space="preserve">529
</t>
  </si>
  <si>
    <t>МТРиЭ ЧО, пост. от 13.08.2019 № 65/1</t>
  </si>
  <si>
    <t>Подъемники грузоподъемностью до 500 кг одномачтовые, высота подъема 45 м</t>
  </si>
  <si>
    <t xml:space="preserve">33,73
</t>
  </si>
  <si>
    <t xml:space="preserve">267,6
</t>
  </si>
  <si>
    <t>ЧелСЦена, август 2019 г., ч.2</t>
  </si>
  <si>
    <t>Установки для сварки ручной дуговой (постоянного тока)</t>
  </si>
  <si>
    <t xml:space="preserve">7,84
</t>
  </si>
  <si>
    <t xml:space="preserve">46
</t>
  </si>
  <si>
    <t>Компрессоры передвижные с двигателем внутреннего сгорания давлением до 686 кПа (7 ат), производительность до 5 м3/мин</t>
  </si>
  <si>
    <t xml:space="preserve">62,75
</t>
  </si>
  <si>
    <t xml:space="preserve">447
</t>
  </si>
  <si>
    <t>Растворосмесители передвижные 65 л</t>
  </si>
  <si>
    <t xml:space="preserve">14,49
</t>
  </si>
  <si>
    <t xml:space="preserve">165
</t>
  </si>
  <si>
    <t>Вибратор поверхностный</t>
  </si>
  <si>
    <t xml:space="preserve">0,53
</t>
  </si>
  <si>
    <t xml:space="preserve">3
</t>
  </si>
  <si>
    <t>Шуруповерт</t>
  </si>
  <si>
    <t xml:space="preserve">3,01
</t>
  </si>
  <si>
    <t xml:space="preserve">14
</t>
  </si>
  <si>
    <t>Дрели электрические</t>
  </si>
  <si>
    <t xml:space="preserve">2,32
</t>
  </si>
  <si>
    <t xml:space="preserve">13
</t>
  </si>
  <si>
    <t>Молотки при работе от передвижных компрессорных станций отбойные пневматические</t>
  </si>
  <si>
    <t xml:space="preserve">1,44
</t>
  </si>
  <si>
    <t xml:space="preserve">5
</t>
  </si>
  <si>
    <t>МТРиЭ ЧО, пост. от 13.08.2019 № 65/1   (330803-1)</t>
  </si>
  <si>
    <t>Пила дисковая электрическая</t>
  </si>
  <si>
    <t xml:space="preserve">1
</t>
  </si>
  <si>
    <t>Автомобили бортовые, грузоподъемность до 5 т</t>
  </si>
  <si>
    <t xml:space="preserve">103,2
</t>
  </si>
  <si>
    <t xml:space="preserve">622
</t>
  </si>
  <si>
    <t>Итого по строительным машинам</t>
  </si>
  <si>
    <t xml:space="preserve">          Материалы</t>
  </si>
  <si>
    <t>101-0256</t>
  </si>
  <si>
    <t>Плитки керамические глазурованные для внутренней облицовки стен гладкие без завала белые</t>
  </si>
  <si>
    <t xml:space="preserve">м2
</t>
  </si>
  <si>
    <t xml:space="preserve">71,4
</t>
  </si>
  <si>
    <t xml:space="preserve">268,01
</t>
  </si>
  <si>
    <t>МТРиЭ ЧО, Пост.от 13.08.2019 г. №65/1, п.105</t>
  </si>
  <si>
    <t>101-0287</t>
  </si>
  <si>
    <t>Плитки керамические для полов гладкие неглазурованные одноцветные с красителем квадратные и прямоугольные</t>
  </si>
  <si>
    <t xml:space="preserve">73,6
</t>
  </si>
  <si>
    <t xml:space="preserve">294,24
</t>
  </si>
  <si>
    <t>МТРиЭ ЧО, Пост.от 13.08.2019 г. №65/1, п.106</t>
  </si>
  <si>
    <t>101-0311</t>
  </si>
  <si>
    <t>Каболка</t>
  </si>
  <si>
    <t xml:space="preserve">т
</t>
  </si>
  <si>
    <t xml:space="preserve">26830
</t>
  </si>
  <si>
    <t xml:space="preserve">116426,28
</t>
  </si>
  <si>
    <t>10.01.393</t>
  </si>
  <si>
    <t>101-1522</t>
  </si>
  <si>
    <t>Электроды диаметром 5 мм Э42А</t>
  </si>
  <si>
    <t xml:space="preserve">10660
</t>
  </si>
  <si>
    <t xml:space="preserve">84328,69
</t>
  </si>
  <si>
    <t>08.07.007</t>
  </si>
  <si>
    <t>101-1714</t>
  </si>
  <si>
    <t>Болты с гайками и шайбами строительные</t>
  </si>
  <si>
    <t xml:space="preserve">17290
</t>
  </si>
  <si>
    <t xml:space="preserve">76723,26
</t>
  </si>
  <si>
    <t>МТРиЭ ЧО, Пост.от 13.08.2019 г. №65/1, п.139</t>
  </si>
  <si>
    <t>101-1757</t>
  </si>
  <si>
    <t>Ветошь</t>
  </si>
  <si>
    <t xml:space="preserve">кг
</t>
  </si>
  <si>
    <t xml:space="preserve">7,02
</t>
  </si>
  <si>
    <t xml:space="preserve">43,01
</t>
  </si>
  <si>
    <t>26.10.030</t>
  </si>
  <si>
    <t>101-1776</t>
  </si>
  <si>
    <t>Клей для облицовочных работ водостойкий «Плюс» (сухая смесь)</t>
  </si>
  <si>
    <t xml:space="preserve">2840
</t>
  </si>
  <si>
    <t xml:space="preserve">7533,42
</t>
  </si>
  <si>
    <t>Среднее (13.01.331, 13.01.332, 13.01.339, 13.01.340, 13.01.345, 13.01.346, 13.01.347, 13.01.348, 13.01.351, 13.01.352, 13.01.353, 13.01.354)</t>
  </si>
  <si>
    <t>101-1805</t>
  </si>
  <si>
    <t>Гвозди строительные</t>
  </si>
  <si>
    <t xml:space="preserve">9190
</t>
  </si>
  <si>
    <t xml:space="preserve">53672,28
</t>
  </si>
  <si>
    <t>МТРиЭ ЧО, Пост.от 13.08.2019 г. №65/1, п.144</t>
  </si>
  <si>
    <t>101-1946</t>
  </si>
  <si>
    <t>Клей плиточный «Старатель-стандарт»</t>
  </si>
  <si>
    <t xml:space="preserve">2,16
</t>
  </si>
  <si>
    <t xml:space="preserve">6,84
</t>
  </si>
  <si>
    <t>Среднее (13.01.368.3, 13.01.347, 13.01.348, 13.01.367, 13.01.368, 13.01.368.1, 13.01.368.4)</t>
  </si>
  <si>
    <t>101-1971</t>
  </si>
  <si>
    <t>Затирка «Старатели» (разной цветности)</t>
  </si>
  <si>
    <t xml:space="preserve">7074,38
</t>
  </si>
  <si>
    <t xml:space="preserve">61153,15
</t>
  </si>
  <si>
    <t>Среднее (13.01.365.8, 13.01.366.5, 13.01.366)</t>
  </si>
  <si>
    <t>101-2429</t>
  </si>
  <si>
    <t>Цемент расширяющийся</t>
  </si>
  <si>
    <t xml:space="preserve">2350
</t>
  </si>
  <si>
    <t xml:space="preserve">24114,65
</t>
  </si>
  <si>
    <t>13.01.105</t>
  </si>
  <si>
    <t>101-4282</t>
  </si>
  <si>
    <t>Винты самонарезающие остроконечные длиной 35 мм</t>
  </si>
  <si>
    <t xml:space="preserve">шт.
</t>
  </si>
  <si>
    <t xml:space="preserve">0,12
</t>
  </si>
  <si>
    <t xml:space="preserve">0,28
</t>
  </si>
  <si>
    <t>03.05.165</t>
  </si>
  <si>
    <t>101-5983</t>
  </si>
  <si>
    <t>Мешки полипропиленовые (50 кг)</t>
  </si>
  <si>
    <t xml:space="preserve">1,16
</t>
  </si>
  <si>
    <t xml:space="preserve">14,46
</t>
  </si>
  <si>
    <t>26.10.085</t>
  </si>
  <si>
    <t>113-1777</t>
  </si>
  <si>
    <t>Паста антисептическая</t>
  </si>
  <si>
    <t xml:space="preserve">11890
</t>
  </si>
  <si>
    <t xml:space="preserve">61615,64
</t>
  </si>
  <si>
    <t>11.07.167</t>
  </si>
  <si>
    <t>204-0004</t>
  </si>
  <si>
    <t>Горячекатаная арматурная сталь гладкая класса А-I, диаметром 12 мм</t>
  </si>
  <si>
    <t xml:space="preserve">6690
</t>
  </si>
  <si>
    <t xml:space="preserve">42004,66
</t>
  </si>
  <si>
    <t>МТРиЭ ЧО, Пост.от 13.08.2019 г. №65/1, п.265</t>
  </si>
  <si>
    <t>301-0604</t>
  </si>
  <si>
    <t>Решетки нерегулируемые марка РШ-150, размер 200х200 мм</t>
  </si>
  <si>
    <t xml:space="preserve">82,7
</t>
  </si>
  <si>
    <t xml:space="preserve">378,62
</t>
  </si>
  <si>
    <t>08.01.015*0.0048</t>
  </si>
  <si>
    <t>301-0635</t>
  </si>
  <si>
    <t>Трапы чугунные эмалированные с прямым отводом, с решеткой и резиновой пробкой Т-50 размером 260х140х110 мм</t>
  </si>
  <si>
    <t xml:space="preserve">компл.
</t>
  </si>
  <si>
    <t xml:space="preserve">185
</t>
  </si>
  <si>
    <t xml:space="preserve">711,64
</t>
  </si>
  <si>
    <t>20.06.141</t>
  </si>
  <si>
    <t>402-0005</t>
  </si>
  <si>
    <t>Раствор готовый кладочный цементный марки 150</t>
  </si>
  <si>
    <t xml:space="preserve">м3
</t>
  </si>
  <si>
    <t xml:space="preserve">764
</t>
  </si>
  <si>
    <t xml:space="preserve">3323,95
</t>
  </si>
  <si>
    <t>МТРиЭ ЧО, Пост.от 13.08.2019 г. №65/1, п.074</t>
  </si>
  <si>
    <t>402-0071</t>
  </si>
  <si>
    <t>Смесь сухая (фуга) АТЛАС разных цветов для заделки швов водостойкая</t>
  </si>
  <si>
    <t xml:space="preserve">8647,48
</t>
  </si>
  <si>
    <t xml:space="preserve">61155,95
</t>
  </si>
  <si>
    <t>Среднее (13.01.366, 13.01.365.8, 13.01.366.0 )</t>
  </si>
  <si>
    <t>411-0001</t>
  </si>
  <si>
    <t>Вода</t>
  </si>
  <si>
    <t xml:space="preserve">3,11
</t>
  </si>
  <si>
    <t xml:space="preserve">22,92
</t>
  </si>
  <si>
    <t>Среднее (26.01.015, 26.01.017)</t>
  </si>
  <si>
    <t>Прайс</t>
  </si>
  <si>
    <t>...</t>
  </si>
  <si>
    <t xml:space="preserve">42,65
</t>
  </si>
  <si>
    <t xml:space="preserve">326,7
</t>
  </si>
  <si>
    <t xml:space="preserve">   - Грунтовка FORBO 044</t>
  </si>
  <si>
    <t xml:space="preserve">   - Клей плиточный FORBO 522</t>
  </si>
  <si>
    <t xml:space="preserve">35,9
</t>
  </si>
  <si>
    <t xml:space="preserve">274,99
</t>
  </si>
  <si>
    <t>ТССЦ-101-0256</t>
  </si>
  <si>
    <t>ТССЦ-101-0287</t>
  </si>
  <si>
    <t>ТССЦ-101-1776</t>
  </si>
  <si>
    <t>ТССЦ-101-1946</t>
  </si>
  <si>
    <t>ТССЦ-101-4484</t>
  </si>
  <si>
    <t>Гранит керамический многоцветный неполированный, размером 300х300х8 мм</t>
  </si>
  <si>
    <t xml:space="preserve">120
</t>
  </si>
  <si>
    <t xml:space="preserve">420,92
</t>
  </si>
  <si>
    <t>05.01.120</t>
  </si>
  <si>
    <t>ТССЦ-113-0652</t>
  </si>
  <si>
    <t>Средство дезинфицирующее "Preventol R80", для уничтожения грибков на каменных, бетонных и штукатурных поверхностях</t>
  </si>
  <si>
    <t xml:space="preserve">л
</t>
  </si>
  <si>
    <t xml:space="preserve">333,07
</t>
  </si>
  <si>
    <t xml:space="preserve">2551,32
</t>
  </si>
  <si>
    <t>11.07.188</t>
  </si>
  <si>
    <t>ТССЦ-113-1777</t>
  </si>
  <si>
    <t>ТССЦ-206-1348</t>
  </si>
  <si>
    <t>Профили стыкоперекрывающие из алюминиевых сплавов (порожки) с покрытием, шириной 30 мм</t>
  </si>
  <si>
    <t xml:space="preserve">м
</t>
  </si>
  <si>
    <t xml:space="preserve">53,02
</t>
  </si>
  <si>
    <t xml:space="preserve">83,45
</t>
  </si>
  <si>
    <t>Среднее (08.09.600/0.9, 08.09.604/1.35, 08.09.605/0.9)</t>
  </si>
  <si>
    <t>Итого по строительным материалам</t>
  </si>
  <si>
    <t xml:space="preserve"> </t>
  </si>
  <si>
    <t>Составлена в базисных ценах на 01.2000 г. и текущих ценах на 3 квартал 2019г.</t>
  </si>
  <si>
    <t>Стройка: МАДОУ "ДС № 482 г. Челябинска, г. Челябинск Чичерина 40А</t>
  </si>
  <si>
    <t>Объект:МАДОУ "ДС № 482 г. Челябинска, г. Челябинск Чичерина 40Б</t>
  </si>
  <si>
    <t>_____________ /С.В. Алябушева/</t>
  </si>
  <si>
    <t>текущий ремонт помещений 30,31,32,33,53,54,20, 70,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</si>
</sst>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i/>
      <sz val="9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136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9" fillId="0" borderId="0" xfId="23" applyFont="1" applyAlignment="1">
      <alignment horizontal="left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12" fillId="0" borderId="2" xfId="0" applyFont="1" applyBorder="1" applyAlignment="1">
      <alignment vertical="top"/>
    </xf>
    <xf numFmtId="164" fontId="12" fillId="0" borderId="3" xfId="12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10" applyFont="1"/>
    <xf numFmtId="0" fontId="7" fillId="0" borderId="0" xfId="12" applyFont="1"/>
    <xf numFmtId="2" fontId="12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6" applyFont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indent="1"/>
    </xf>
    <xf numFmtId="0" fontId="11" fillId="0" borderId="0" xfId="0" applyFont="1" applyBorder="1"/>
    <xf numFmtId="1" fontId="12" fillId="0" borderId="0" xfId="10" applyNumberFormat="1" applyFont="1" applyAlignment="1">
      <alignment horizontal="right"/>
    </xf>
    <xf numFmtId="0" fontId="9" fillId="0" borderId="0" xfId="0" applyFont="1"/>
    <xf numFmtId="0" fontId="7" fillId="0" borderId="0" xfId="0" applyFont="1" applyAlignment="1"/>
    <xf numFmtId="0" fontId="9" fillId="0" borderId="0" xfId="0" applyFont="1" applyBorder="1" applyAlignment="1">
      <alignment horizontal="center"/>
    </xf>
    <xf numFmtId="0" fontId="12" fillId="0" borderId="3" xfId="0" applyFont="1" applyBorder="1" applyAlignment="1">
      <alignment vertical="top"/>
    </xf>
    <xf numFmtId="164" fontId="11" fillId="0" borderId="3" xfId="12" applyNumberFormat="1" applyFont="1" applyBorder="1" applyAlignment="1">
      <alignment horizontal="right"/>
    </xf>
    <xf numFmtId="164" fontId="12" fillId="0" borderId="0" xfId="12" applyNumberFormat="1" applyFont="1" applyBorder="1" applyAlignment="1">
      <alignment horizontal="right"/>
    </xf>
    <xf numFmtId="0" fontId="9" fillId="0" borderId="0" xfId="0" applyFont="1" applyBorder="1" applyAlignment="1"/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3" fillId="0" borderId="0" xfId="10"/>
    <xf numFmtId="0" fontId="1" fillId="0" borderId="0" xfId="12"/>
    <xf numFmtId="0" fontId="3" fillId="0" borderId="0" xfId="6">
      <alignment horizontal="right" vertical="top" wrapText="1"/>
    </xf>
    <xf numFmtId="0" fontId="3" fillId="0" borderId="0" xfId="23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24" applyFont="1">
      <alignment horizontal="left" vertical="top"/>
    </xf>
    <xf numFmtId="0" fontId="9" fillId="0" borderId="0" xfId="23" applyFont="1" applyAlignment="1">
      <alignment horizontal="left"/>
    </xf>
    <xf numFmtId="0" fontId="14" fillId="0" borderId="0" xfId="0" applyFont="1" applyAlignment="1">
      <alignment vertical="top" wrapText="1"/>
    </xf>
    <xf numFmtId="0" fontId="7" fillId="0" borderId="17" xfId="13" applyFont="1" applyBorder="1">
      <alignment horizontal="center" wrapText="1"/>
    </xf>
    <xf numFmtId="0" fontId="7" fillId="0" borderId="17" xfId="13" applyFont="1" applyFill="1" applyBorder="1">
      <alignment horizontal="center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left" vertical="top" wrapText="1"/>
    </xf>
    <xf numFmtId="2" fontId="9" fillId="0" borderId="17" xfId="0" applyNumberFormat="1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right" vertical="top" wrapText="1"/>
    </xf>
    <xf numFmtId="2" fontId="9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0" fontId="9" fillId="0" borderId="1" xfId="6" applyFont="1" applyBorder="1" applyAlignment="1">
      <alignment horizontal="right" vertical="top" wrapText="1"/>
    </xf>
    <xf numFmtId="0" fontId="12" fillId="0" borderId="1" xfId="6" applyFont="1" applyBorder="1" applyAlignment="1">
      <alignment horizontal="right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3" applyFont="1" applyBorder="1">
      <alignment horizontal="center"/>
    </xf>
    <xf numFmtId="0" fontId="7" fillId="0" borderId="1" xfId="3" applyFont="1" applyBorder="1">
      <alignment horizontal="center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/>
    </xf>
    <xf numFmtId="49" fontId="12" fillId="0" borderId="17" xfId="0" applyNumberFormat="1" applyFont="1" applyBorder="1" applyAlignment="1">
      <alignment horizontal="left" vertical="top" wrapText="1"/>
    </xf>
    <xf numFmtId="2" fontId="12" fillId="0" borderId="17" xfId="0" applyNumberFormat="1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/>
    </xf>
    <xf numFmtId="2" fontId="12" fillId="0" borderId="17" xfId="0" applyNumberFormat="1" applyFont="1" applyBorder="1" applyAlignment="1">
      <alignment horizontal="right" vertical="top" wrapText="1"/>
    </xf>
    <xf numFmtId="2" fontId="12" fillId="0" borderId="17" xfId="0" applyNumberFormat="1" applyFont="1" applyBorder="1" applyAlignment="1">
      <alignment horizontal="right" vertical="top"/>
    </xf>
    <xf numFmtId="1" fontId="11" fillId="0" borderId="17" xfId="0" applyNumberFormat="1" applyFont="1" applyBorder="1" applyAlignment="1">
      <alignment horizontal="right" vertical="top" wrapText="1"/>
    </xf>
    <xf numFmtId="164" fontId="12" fillId="0" borderId="10" xfId="12" applyNumberFormat="1" applyFont="1" applyBorder="1" applyAlignment="1">
      <alignment horizontal="right"/>
    </xf>
    <xf numFmtId="164" fontId="12" fillId="0" borderId="3" xfId="12" applyNumberFormat="1" applyFont="1" applyBorder="1" applyAlignment="1">
      <alignment horizontal="right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64" fontId="11" fillId="0" borderId="10" xfId="10" applyNumberFormat="1" applyFont="1" applyBorder="1" applyAlignment="1">
      <alignment horizontal="right"/>
    </xf>
    <xf numFmtId="164" fontId="11" fillId="0" borderId="3" xfId="10" applyNumberFormat="1" applyFont="1" applyBorder="1" applyAlignment="1">
      <alignment horizontal="right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9" fillId="0" borderId="0" xfId="23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top" wrapText="1"/>
    </xf>
    <xf numFmtId="0" fontId="12" fillId="0" borderId="1" xfId="6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</cellXfs>
  <cellStyles count="27">
    <cellStyle name="Акт" xfId="1" xr:uid="{00000000-0005-0000-0000-000000000000}"/>
    <cellStyle name="АктМТСН" xfId="2" xr:uid="{00000000-0005-0000-0000-000001000000}"/>
    <cellStyle name="ВедРесурсов" xfId="3" xr:uid="{00000000-0005-0000-0000-000002000000}"/>
    <cellStyle name="ВедРесурсовАкт" xfId="4" xr:uid="{00000000-0005-0000-0000-000003000000}"/>
    <cellStyle name="Индексы" xfId="5" xr:uid="{00000000-0005-0000-0000-000004000000}"/>
    <cellStyle name="Итоги" xfId="6" xr:uid="{00000000-0005-0000-0000-000005000000}"/>
    <cellStyle name="ИтогоАктБазЦ" xfId="7" xr:uid="{00000000-0005-0000-0000-000006000000}"/>
    <cellStyle name="ИтогоАктБИМ" xfId="8" xr:uid="{00000000-0005-0000-0000-000007000000}"/>
    <cellStyle name="ИтогоАктРесМет" xfId="9" xr:uid="{00000000-0005-0000-0000-000008000000}"/>
    <cellStyle name="ИтогоБазЦ" xfId="10" xr:uid="{00000000-0005-0000-0000-000009000000}"/>
    <cellStyle name="ИтогоБИМ" xfId="11" xr:uid="{00000000-0005-0000-0000-00000A000000}"/>
    <cellStyle name="ИтогоРесМет" xfId="12" xr:uid="{00000000-0005-0000-0000-00000B000000}"/>
    <cellStyle name="ЛокСмета" xfId="13" xr:uid="{00000000-0005-0000-0000-00000C000000}"/>
    <cellStyle name="ЛокСмМТСН" xfId="14" xr:uid="{00000000-0005-0000-0000-00000D000000}"/>
    <cellStyle name="М29" xfId="15" xr:uid="{00000000-0005-0000-0000-00000E000000}"/>
    <cellStyle name="ОбСмета" xfId="16" xr:uid="{00000000-0005-0000-0000-00000F000000}"/>
    <cellStyle name="Обычный" xfId="0" builtinId="0"/>
    <cellStyle name="Параметр" xfId="17" xr:uid="{00000000-0005-0000-0000-000011000000}"/>
    <cellStyle name="ПеременныеСметы" xfId="18" xr:uid="{00000000-0005-0000-0000-000012000000}"/>
    <cellStyle name="РесСмета" xfId="19" xr:uid="{00000000-0005-0000-0000-000013000000}"/>
    <cellStyle name="СводВедРес" xfId="20" xr:uid="{00000000-0005-0000-0000-000014000000}"/>
    <cellStyle name="СводкаСтоимРаб" xfId="21" xr:uid="{00000000-0005-0000-0000-000015000000}"/>
    <cellStyle name="СводРасч" xfId="22" xr:uid="{00000000-0005-0000-0000-000016000000}"/>
    <cellStyle name="Титул" xfId="23" xr:uid="{00000000-0005-0000-0000-000017000000}"/>
    <cellStyle name="Хвост" xfId="24" xr:uid="{00000000-0005-0000-0000-000018000000}"/>
    <cellStyle name="Ценник" xfId="25" xr:uid="{00000000-0005-0000-0000-000019000000}"/>
    <cellStyle name="Экспертиза" xfId="26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2:Z151"/>
  <sheetViews>
    <sheetView showGridLines="0" zoomScaleNormal="100" workbookViewId="0">
      <selection activeCell="D18" sqref="D18:D19"/>
    </sheetView>
  </sheetViews>
  <sheetFormatPr defaultRowHeight="12.75" x14ac:dyDescent="0.2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2.71093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5" width="9.140625" style="1" hidden="1" customWidth="1"/>
    <col min="26" max="26" width="0" style="1" hidden="1" customWidth="1"/>
    <col min="27" max="27" width="9.140625" style="1" customWidth="1"/>
    <col min="28" max="16384" width="9.140625" style="1"/>
  </cols>
  <sheetData>
    <row r="2" spans="1:21" ht="15.75" x14ac:dyDescent="0.25">
      <c r="A2" s="2" t="s">
        <v>42</v>
      </c>
      <c r="H2" s="3" t="s">
        <v>43</v>
      </c>
    </row>
    <row r="3" spans="1:21" x14ac:dyDescent="0.2">
      <c r="A3" s="55" t="s">
        <v>46</v>
      </c>
      <c r="H3" s="55" t="s">
        <v>46</v>
      </c>
    </row>
    <row r="4" spans="1:21" x14ac:dyDescent="0.2">
      <c r="A4" s="55" t="s">
        <v>47</v>
      </c>
      <c r="B4" s="4"/>
      <c r="C4" s="4"/>
      <c r="D4" s="4"/>
      <c r="E4" s="4"/>
      <c r="F4" s="4"/>
      <c r="G4" s="4"/>
      <c r="H4" s="55" t="s">
        <v>47</v>
      </c>
    </row>
    <row r="5" spans="1:21" x14ac:dyDescent="0.2">
      <c r="A5" s="1" t="s">
        <v>44</v>
      </c>
      <c r="B5" s="4"/>
      <c r="C5" s="4"/>
      <c r="D5" s="4"/>
      <c r="E5" s="4"/>
      <c r="F5" s="4"/>
      <c r="G5" s="4"/>
      <c r="H5" s="56" t="s">
        <v>45</v>
      </c>
    </row>
    <row r="6" spans="1:21" x14ac:dyDescent="0.2">
      <c r="A6" s="4"/>
      <c r="B6" s="4"/>
      <c r="C6" s="4"/>
      <c r="D6" s="4"/>
      <c r="E6" s="4"/>
      <c r="F6" s="4"/>
      <c r="G6" s="4"/>
      <c r="H6" s="4"/>
    </row>
    <row r="7" spans="1:21" s="7" customFormat="1" ht="12" x14ac:dyDescent="0.2">
      <c r="A7" s="5"/>
      <c r="B7" s="6"/>
      <c r="C7" s="6"/>
      <c r="D7" s="6"/>
    </row>
    <row r="8" spans="1:21" s="7" customFormat="1" ht="12" x14ac:dyDescent="0.2">
      <c r="A8" s="58" t="s">
        <v>1</v>
      </c>
      <c r="B8" s="6"/>
      <c r="C8" s="6"/>
      <c r="D8" s="6"/>
    </row>
    <row r="9" spans="1:21" s="7" customFormat="1" ht="12" x14ac:dyDescent="0.2">
      <c r="A9" s="5"/>
      <c r="B9" s="6"/>
      <c r="C9" s="6"/>
      <c r="D9" s="6"/>
    </row>
    <row r="10" spans="1:21" s="7" customFormat="1" ht="12" x14ac:dyDescent="0.2">
      <c r="A10" s="58" t="s">
        <v>3</v>
      </c>
      <c r="B10" s="6"/>
      <c r="C10" s="6"/>
      <c r="D10" s="6"/>
    </row>
    <row r="11" spans="1:21" s="7" customFormat="1" ht="15" x14ac:dyDescent="0.25">
      <c r="A11" s="110" t="s">
        <v>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21" s="7" customFormat="1" ht="12" x14ac:dyDescent="0.2">
      <c r="A12" s="111" t="s">
        <v>36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</row>
    <row r="13" spans="1:21" s="7" customFormat="1" ht="12" x14ac:dyDescent="0.2">
      <c r="A13" s="111" t="s">
        <v>48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</row>
    <row r="14" spans="1:21" s="7" customFormat="1" ht="12" x14ac:dyDescent="0.2">
      <c r="A14" s="112" t="s">
        <v>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s="7" customFormat="1" ht="12" x14ac:dyDescent="0.2"/>
    <row r="16" spans="1:21" s="7" customFormat="1" ht="12" x14ac:dyDescent="0.2">
      <c r="G16" s="113" t="s">
        <v>21</v>
      </c>
      <c r="H16" s="114"/>
      <c r="I16" s="115"/>
      <c r="J16" s="113" t="s">
        <v>22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</row>
    <row r="17" spans="1:26" s="7" customFormat="1" x14ac:dyDescent="0.2">
      <c r="D17" s="5" t="s">
        <v>6</v>
      </c>
      <c r="G17" s="108">
        <f>48972/1000</f>
        <v>48.972000000000001</v>
      </c>
      <c r="H17" s="109"/>
      <c r="I17" s="11" t="s">
        <v>7</v>
      </c>
      <c r="J17" s="104">
        <f>364578/1000</f>
        <v>364.57799999999997</v>
      </c>
      <c r="K17" s="105"/>
      <c r="L17" s="12"/>
      <c r="M17" s="12"/>
      <c r="N17" s="12"/>
      <c r="O17" s="12"/>
      <c r="P17" s="12"/>
      <c r="Q17" s="12"/>
      <c r="R17" s="12"/>
      <c r="S17" s="12"/>
      <c r="T17" s="12"/>
      <c r="U17" s="11" t="s">
        <v>7</v>
      </c>
    </row>
    <row r="18" spans="1:26" s="7" customFormat="1" x14ac:dyDescent="0.2">
      <c r="D18" s="13" t="s">
        <v>37</v>
      </c>
      <c r="F18" s="14"/>
      <c r="G18" s="108">
        <f>0/1000</f>
        <v>0</v>
      </c>
      <c r="H18" s="109"/>
      <c r="I18" s="11" t="s">
        <v>7</v>
      </c>
      <c r="J18" s="104">
        <f>0/1000</f>
        <v>0</v>
      </c>
      <c r="K18" s="105"/>
      <c r="L18" s="12"/>
      <c r="M18" s="12"/>
      <c r="N18" s="12"/>
      <c r="O18" s="12"/>
      <c r="P18" s="12"/>
      <c r="Q18" s="12"/>
      <c r="R18" s="12"/>
      <c r="S18" s="12"/>
      <c r="T18" s="12"/>
      <c r="U18" s="11" t="s">
        <v>7</v>
      </c>
    </row>
    <row r="19" spans="1:26" s="7" customFormat="1" x14ac:dyDescent="0.2">
      <c r="D19" s="13" t="s">
        <v>38</v>
      </c>
      <c r="F19" s="14"/>
      <c r="G19" s="108">
        <f>0/1000</f>
        <v>0</v>
      </c>
      <c r="H19" s="109"/>
      <c r="I19" s="11" t="s">
        <v>7</v>
      </c>
      <c r="J19" s="104">
        <f>0/1000</f>
        <v>0</v>
      </c>
      <c r="K19" s="105"/>
      <c r="L19" s="12"/>
      <c r="M19" s="12"/>
      <c r="N19" s="12"/>
      <c r="O19" s="12"/>
      <c r="P19" s="12"/>
      <c r="Q19" s="12"/>
      <c r="R19" s="12"/>
      <c r="S19" s="12"/>
      <c r="T19" s="12"/>
      <c r="U19" s="11" t="s">
        <v>7</v>
      </c>
    </row>
    <row r="20" spans="1:26" s="7" customFormat="1" x14ac:dyDescent="0.2">
      <c r="D20" s="5" t="s">
        <v>8</v>
      </c>
      <c r="G20" s="108">
        <f>(V20+V21)/1000</f>
        <v>0.359904</v>
      </c>
      <c r="H20" s="109"/>
      <c r="I20" s="11" t="s">
        <v>9</v>
      </c>
      <c r="J20" s="104">
        <f>(W20+W21)/1000</f>
        <v>0.359904</v>
      </c>
      <c r="K20" s="105"/>
      <c r="L20" s="12"/>
      <c r="M20" s="12"/>
      <c r="N20" s="12"/>
      <c r="O20" s="12"/>
      <c r="P20" s="12"/>
      <c r="Q20" s="12"/>
      <c r="R20" s="12"/>
      <c r="S20" s="12"/>
      <c r="T20" s="12"/>
      <c r="U20" s="11" t="s">
        <v>9</v>
      </c>
      <c r="V20" s="15">
        <v>341.10149999999999</v>
      </c>
      <c r="W20" s="16">
        <v>341.10149999999999</v>
      </c>
      <c r="X20" s="52">
        <v>3955</v>
      </c>
      <c r="Y20" s="52">
        <v>3745</v>
      </c>
      <c r="Z20" s="52">
        <v>2412</v>
      </c>
    </row>
    <row r="21" spans="1:26" s="7" customFormat="1" x14ac:dyDescent="0.2">
      <c r="D21" s="5" t="s">
        <v>10</v>
      </c>
      <c r="G21" s="108">
        <f>3955/1000</f>
        <v>3.9550000000000001</v>
      </c>
      <c r="H21" s="109"/>
      <c r="I21" s="11" t="s">
        <v>7</v>
      </c>
      <c r="J21" s="104">
        <f>53670/1000</f>
        <v>53.67</v>
      </c>
      <c r="K21" s="105"/>
      <c r="L21" s="12"/>
      <c r="M21" s="12"/>
      <c r="N21" s="12"/>
      <c r="O21" s="12"/>
      <c r="P21" s="12"/>
      <c r="Q21" s="12"/>
      <c r="R21" s="12"/>
      <c r="S21" s="12"/>
      <c r="T21" s="12"/>
      <c r="U21" s="11" t="s">
        <v>7</v>
      </c>
      <c r="V21" s="15">
        <v>18.802499999999998</v>
      </c>
      <c r="W21" s="16">
        <v>18.802499999999998</v>
      </c>
      <c r="X21" s="53">
        <v>53670</v>
      </c>
      <c r="Y21" s="53">
        <v>43143</v>
      </c>
      <c r="Z21" s="53">
        <v>26052</v>
      </c>
    </row>
    <row r="22" spans="1:26" s="7" customFormat="1" ht="12" x14ac:dyDescent="0.2">
      <c r="F22" s="6"/>
      <c r="G22" s="17"/>
      <c r="H22" s="17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</row>
    <row r="23" spans="1:26" s="7" customFormat="1" ht="12" x14ac:dyDescent="0.2">
      <c r="B23" s="6"/>
      <c r="C23" s="6"/>
      <c r="D23" s="6"/>
      <c r="F23" s="14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26" s="7" customFormat="1" ht="12" x14ac:dyDescent="0.2">
      <c r="A24" s="58" t="s">
        <v>49</v>
      </c>
    </row>
    <row r="25" spans="1:26" s="7" customFormat="1" thickBot="1" x14ac:dyDescent="0.25">
      <c r="A25" s="23"/>
    </row>
    <row r="26" spans="1:26" s="25" customFormat="1" ht="27" customHeight="1" thickBot="1" x14ac:dyDescent="0.25">
      <c r="A26" s="116" t="s">
        <v>11</v>
      </c>
      <c r="B26" s="116" t="s">
        <v>12</v>
      </c>
      <c r="C26" s="116" t="s">
        <v>13</v>
      </c>
      <c r="D26" s="107" t="s">
        <v>14</v>
      </c>
      <c r="E26" s="107"/>
      <c r="F26" s="107"/>
      <c r="G26" s="107" t="s">
        <v>15</v>
      </c>
      <c r="H26" s="107"/>
      <c r="I26" s="107"/>
      <c r="J26" s="107" t="s">
        <v>16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pans="1:26" s="25" customFormat="1" ht="22.5" customHeight="1" thickBot="1" x14ac:dyDescent="0.25">
      <c r="A27" s="116"/>
      <c r="B27" s="116"/>
      <c r="C27" s="116"/>
      <c r="D27" s="106" t="s">
        <v>2</v>
      </c>
      <c r="E27" s="24" t="s">
        <v>17</v>
      </c>
      <c r="F27" s="24" t="s">
        <v>18</v>
      </c>
      <c r="G27" s="106" t="s">
        <v>2</v>
      </c>
      <c r="H27" s="24" t="s">
        <v>17</v>
      </c>
      <c r="I27" s="24" t="s">
        <v>18</v>
      </c>
      <c r="J27" s="106" t="s">
        <v>2</v>
      </c>
      <c r="K27" s="24" t="s">
        <v>17</v>
      </c>
      <c r="L27" s="24"/>
      <c r="M27" s="24"/>
      <c r="N27" s="24"/>
      <c r="O27" s="24"/>
      <c r="P27" s="24"/>
      <c r="Q27" s="24"/>
      <c r="R27" s="24"/>
      <c r="S27" s="24"/>
      <c r="T27" s="24"/>
      <c r="U27" s="24" t="s">
        <v>18</v>
      </c>
    </row>
    <row r="28" spans="1:26" s="25" customFormat="1" ht="22.5" customHeight="1" thickBot="1" x14ac:dyDescent="0.25">
      <c r="A28" s="116"/>
      <c r="B28" s="116"/>
      <c r="C28" s="116"/>
      <c r="D28" s="106"/>
      <c r="E28" s="24" t="s">
        <v>19</v>
      </c>
      <c r="F28" s="24" t="s">
        <v>20</v>
      </c>
      <c r="G28" s="106"/>
      <c r="H28" s="24" t="s">
        <v>19</v>
      </c>
      <c r="I28" s="24" t="s">
        <v>20</v>
      </c>
      <c r="J28" s="106"/>
      <c r="K28" s="24" t="s">
        <v>19</v>
      </c>
      <c r="L28" s="24"/>
      <c r="M28" s="24"/>
      <c r="N28" s="24"/>
      <c r="O28" s="24"/>
      <c r="P28" s="24"/>
      <c r="Q28" s="24"/>
      <c r="R28" s="24"/>
      <c r="S28" s="24"/>
      <c r="T28" s="24"/>
      <c r="U28" s="24" t="s">
        <v>20</v>
      </c>
    </row>
    <row r="29" spans="1:26" s="6" customFormat="1" x14ac:dyDescent="0.2">
      <c r="A29" s="60">
        <v>1</v>
      </c>
      <c r="B29" s="60">
        <v>2</v>
      </c>
      <c r="C29" s="60">
        <v>3</v>
      </c>
      <c r="D29" s="61">
        <v>4</v>
      </c>
      <c r="E29" s="60">
        <v>5</v>
      </c>
      <c r="F29" s="60">
        <v>6</v>
      </c>
      <c r="G29" s="61">
        <v>7</v>
      </c>
      <c r="H29" s="60">
        <v>8</v>
      </c>
      <c r="I29" s="60">
        <v>9</v>
      </c>
      <c r="J29" s="61">
        <v>10</v>
      </c>
      <c r="K29" s="60">
        <v>11</v>
      </c>
      <c r="L29" s="60"/>
      <c r="M29" s="60"/>
      <c r="N29" s="60"/>
      <c r="O29" s="60"/>
      <c r="P29" s="60"/>
      <c r="Q29" s="60"/>
      <c r="R29" s="60"/>
      <c r="S29" s="60"/>
      <c r="T29" s="60"/>
      <c r="U29" s="60">
        <v>12</v>
      </c>
    </row>
    <row r="30" spans="1:26" s="28" customFormat="1" ht="216" x14ac:dyDescent="0.2">
      <c r="A30" s="62">
        <v>1</v>
      </c>
      <c r="B30" s="63" t="s">
        <v>52</v>
      </c>
      <c r="C30" s="64" t="s">
        <v>53</v>
      </c>
      <c r="D30" s="65">
        <v>962.12</v>
      </c>
      <c r="E30" s="66">
        <v>903.84</v>
      </c>
      <c r="F30" s="65" t="s">
        <v>54</v>
      </c>
      <c r="G30" s="65">
        <v>476</v>
      </c>
      <c r="H30" s="65">
        <v>447</v>
      </c>
      <c r="I30" s="65" t="s">
        <v>55</v>
      </c>
      <c r="J30" s="65">
        <v>6300</v>
      </c>
      <c r="K30" s="66">
        <v>6071</v>
      </c>
      <c r="L30" s="66"/>
      <c r="M30" s="66"/>
      <c r="N30" s="66"/>
      <c r="O30" s="66"/>
      <c r="P30" s="66"/>
      <c r="Q30" s="66"/>
      <c r="R30" s="66"/>
      <c r="S30" s="66"/>
      <c r="T30" s="66"/>
      <c r="U30" s="66" t="s">
        <v>56</v>
      </c>
    </row>
    <row r="31" spans="1:26" s="28" customFormat="1" ht="24" x14ac:dyDescent="0.2">
      <c r="A31" s="67"/>
      <c r="B31" s="68" t="s">
        <v>57</v>
      </c>
      <c r="C31" s="69" t="s">
        <v>58</v>
      </c>
      <c r="D31" s="70"/>
      <c r="E31" s="71"/>
      <c r="F31" s="70"/>
      <c r="G31" s="70">
        <v>369</v>
      </c>
      <c r="H31" s="70"/>
      <c r="I31" s="70"/>
      <c r="J31" s="70">
        <v>4257</v>
      </c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59"/>
    </row>
    <row r="32" spans="1:26" s="28" customFormat="1" ht="24" x14ac:dyDescent="0.2">
      <c r="A32" s="67"/>
      <c r="B32" s="68" t="s">
        <v>59</v>
      </c>
      <c r="C32" s="69" t="s">
        <v>60</v>
      </c>
      <c r="D32" s="70"/>
      <c r="E32" s="71"/>
      <c r="F32" s="70"/>
      <c r="G32" s="70">
        <v>313</v>
      </c>
      <c r="H32" s="70"/>
      <c r="I32" s="70"/>
      <c r="J32" s="70">
        <v>3380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59"/>
    </row>
    <row r="33" spans="1:22" s="28" customFormat="1" ht="12" x14ac:dyDescent="0.2">
      <c r="A33" s="67"/>
      <c r="B33" s="68" t="s">
        <v>61</v>
      </c>
      <c r="C33" s="69" t="s">
        <v>62</v>
      </c>
      <c r="D33" s="70"/>
      <c r="E33" s="71"/>
      <c r="F33" s="70"/>
      <c r="G33" s="70">
        <v>1158</v>
      </c>
      <c r="H33" s="70"/>
      <c r="I33" s="70"/>
      <c r="J33" s="70">
        <v>13937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59"/>
    </row>
    <row r="34" spans="1:22" s="28" customFormat="1" ht="204" x14ac:dyDescent="0.2">
      <c r="A34" s="62">
        <v>2</v>
      </c>
      <c r="B34" s="63" t="s">
        <v>63</v>
      </c>
      <c r="C34" s="64" t="s">
        <v>53</v>
      </c>
      <c r="D34" s="65">
        <v>3023.46</v>
      </c>
      <c r="E34" s="66">
        <v>1438.49</v>
      </c>
      <c r="F34" s="65" t="s">
        <v>64</v>
      </c>
      <c r="G34" s="65">
        <v>1497</v>
      </c>
      <c r="H34" s="65">
        <v>712</v>
      </c>
      <c r="I34" s="65" t="s">
        <v>65</v>
      </c>
      <c r="J34" s="65">
        <v>15161</v>
      </c>
      <c r="K34" s="66">
        <v>9662</v>
      </c>
      <c r="L34" s="66"/>
      <c r="M34" s="66"/>
      <c r="N34" s="66"/>
      <c r="O34" s="66"/>
      <c r="P34" s="66"/>
      <c r="Q34" s="66"/>
      <c r="R34" s="66"/>
      <c r="S34" s="66"/>
      <c r="T34" s="66"/>
      <c r="U34" s="66" t="s">
        <v>66</v>
      </c>
    </row>
    <row r="35" spans="1:22" s="28" customFormat="1" ht="24" x14ac:dyDescent="0.2">
      <c r="A35" s="67"/>
      <c r="B35" s="68" t="s">
        <v>67</v>
      </c>
      <c r="C35" s="69" t="s">
        <v>58</v>
      </c>
      <c r="D35" s="70"/>
      <c r="E35" s="71"/>
      <c r="F35" s="70"/>
      <c r="G35" s="70">
        <v>694</v>
      </c>
      <c r="H35" s="70"/>
      <c r="I35" s="70"/>
      <c r="J35" s="70">
        <v>8010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59"/>
    </row>
    <row r="36" spans="1:22" s="28" customFormat="1" ht="24" x14ac:dyDescent="0.2">
      <c r="A36" s="67"/>
      <c r="B36" s="68" t="s">
        <v>68</v>
      </c>
      <c r="C36" s="69" t="s">
        <v>60</v>
      </c>
      <c r="D36" s="70"/>
      <c r="E36" s="71"/>
      <c r="F36" s="70"/>
      <c r="G36" s="70">
        <v>590</v>
      </c>
      <c r="H36" s="70"/>
      <c r="I36" s="70"/>
      <c r="J36" s="70">
        <v>6361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59"/>
    </row>
    <row r="37" spans="1:22" s="28" customFormat="1" ht="12" x14ac:dyDescent="0.2">
      <c r="A37" s="67"/>
      <c r="B37" s="68" t="s">
        <v>61</v>
      </c>
      <c r="C37" s="69" t="s">
        <v>62</v>
      </c>
      <c r="D37" s="70"/>
      <c r="E37" s="71"/>
      <c r="F37" s="70"/>
      <c r="G37" s="70">
        <v>2781</v>
      </c>
      <c r="H37" s="70"/>
      <c r="I37" s="70"/>
      <c r="J37" s="70">
        <v>29532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59"/>
    </row>
    <row r="38" spans="1:22" s="28" customFormat="1" ht="216" x14ac:dyDescent="0.2">
      <c r="A38" s="62">
        <v>3</v>
      </c>
      <c r="B38" s="63" t="s">
        <v>69</v>
      </c>
      <c r="C38" s="64" t="s">
        <v>70</v>
      </c>
      <c r="D38" s="65">
        <v>1030.48</v>
      </c>
      <c r="E38" s="66">
        <v>887.15</v>
      </c>
      <c r="F38" s="65" t="s">
        <v>71</v>
      </c>
      <c r="G38" s="65">
        <v>223</v>
      </c>
      <c r="H38" s="65">
        <v>192</v>
      </c>
      <c r="I38" s="65" t="s">
        <v>72</v>
      </c>
      <c r="J38" s="65">
        <v>2818</v>
      </c>
      <c r="K38" s="66">
        <v>2600</v>
      </c>
      <c r="L38" s="66"/>
      <c r="M38" s="66"/>
      <c r="N38" s="66"/>
      <c r="O38" s="66"/>
      <c r="P38" s="66"/>
      <c r="Q38" s="66"/>
      <c r="R38" s="66"/>
      <c r="S38" s="66"/>
      <c r="T38" s="66"/>
      <c r="U38" s="66" t="s">
        <v>73</v>
      </c>
    </row>
    <row r="39" spans="1:22" s="28" customFormat="1" ht="24" x14ac:dyDescent="0.2">
      <c r="A39" s="67"/>
      <c r="B39" s="68" t="s">
        <v>74</v>
      </c>
      <c r="C39" s="69" t="s">
        <v>75</v>
      </c>
      <c r="D39" s="70"/>
      <c r="E39" s="71"/>
      <c r="F39" s="70"/>
      <c r="G39" s="70">
        <v>153</v>
      </c>
      <c r="H39" s="70"/>
      <c r="I39" s="70"/>
      <c r="J39" s="70">
        <v>1749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59"/>
    </row>
    <row r="40" spans="1:22" s="28" customFormat="1" ht="24" x14ac:dyDescent="0.2">
      <c r="A40" s="67"/>
      <c r="B40" s="68" t="s">
        <v>76</v>
      </c>
      <c r="C40" s="69" t="s">
        <v>77</v>
      </c>
      <c r="D40" s="70"/>
      <c r="E40" s="71"/>
      <c r="F40" s="70"/>
      <c r="G40" s="70">
        <v>100</v>
      </c>
      <c r="H40" s="70"/>
      <c r="I40" s="70"/>
      <c r="J40" s="70">
        <v>1076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59"/>
    </row>
    <row r="41" spans="1:22" s="28" customFormat="1" ht="12" x14ac:dyDescent="0.2">
      <c r="A41" s="67"/>
      <c r="B41" s="68" t="s">
        <v>61</v>
      </c>
      <c r="C41" s="69" t="s">
        <v>62</v>
      </c>
      <c r="D41" s="70"/>
      <c r="E41" s="71"/>
      <c r="F41" s="70"/>
      <c r="G41" s="70">
        <v>476</v>
      </c>
      <c r="H41" s="70"/>
      <c r="I41" s="70"/>
      <c r="J41" s="70">
        <v>5643</v>
      </c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59"/>
    </row>
    <row r="42" spans="1:22" s="28" customFormat="1" ht="204" x14ac:dyDescent="0.2">
      <c r="A42" s="62">
        <v>4</v>
      </c>
      <c r="B42" s="63" t="s">
        <v>78</v>
      </c>
      <c r="C42" s="64" t="s">
        <v>79</v>
      </c>
      <c r="D42" s="65">
        <v>50.72</v>
      </c>
      <c r="E42" s="66">
        <v>50.72</v>
      </c>
      <c r="F42" s="65"/>
      <c r="G42" s="65">
        <v>59</v>
      </c>
      <c r="H42" s="65">
        <v>59</v>
      </c>
      <c r="I42" s="65"/>
      <c r="J42" s="65">
        <v>797</v>
      </c>
      <c r="K42" s="66">
        <v>797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2" s="28" customFormat="1" ht="24" x14ac:dyDescent="0.2">
      <c r="A43" s="67"/>
      <c r="B43" s="68" t="s">
        <v>80</v>
      </c>
      <c r="C43" s="69" t="s">
        <v>81</v>
      </c>
      <c r="D43" s="70"/>
      <c r="E43" s="71"/>
      <c r="F43" s="70"/>
      <c r="G43" s="70">
        <v>48</v>
      </c>
      <c r="H43" s="70"/>
      <c r="I43" s="70"/>
      <c r="J43" s="70">
        <v>558</v>
      </c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59"/>
    </row>
    <row r="44" spans="1:22" s="28" customFormat="1" ht="24" x14ac:dyDescent="0.2">
      <c r="A44" s="67"/>
      <c r="B44" s="68" t="s">
        <v>82</v>
      </c>
      <c r="C44" s="69" t="s">
        <v>83</v>
      </c>
      <c r="D44" s="70"/>
      <c r="E44" s="71"/>
      <c r="F44" s="70"/>
      <c r="G44" s="70">
        <v>37</v>
      </c>
      <c r="H44" s="70"/>
      <c r="I44" s="70"/>
      <c r="J44" s="70">
        <v>399</v>
      </c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59"/>
    </row>
    <row r="45" spans="1:22" s="28" customFormat="1" ht="12" x14ac:dyDescent="0.2">
      <c r="A45" s="67"/>
      <c r="B45" s="68" t="s">
        <v>61</v>
      </c>
      <c r="C45" s="69" t="s">
        <v>62</v>
      </c>
      <c r="D45" s="70"/>
      <c r="E45" s="71"/>
      <c r="F45" s="70"/>
      <c r="G45" s="70">
        <v>144</v>
      </c>
      <c r="H45" s="70"/>
      <c r="I45" s="70"/>
      <c r="J45" s="70">
        <v>1754</v>
      </c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59"/>
    </row>
    <row r="46" spans="1:22" s="28" customFormat="1" ht="324" x14ac:dyDescent="0.2">
      <c r="A46" s="62">
        <v>5</v>
      </c>
      <c r="B46" s="63" t="s">
        <v>84</v>
      </c>
      <c r="C46" s="64" t="s">
        <v>53</v>
      </c>
      <c r="D46" s="65">
        <v>13.39</v>
      </c>
      <c r="E46" s="66">
        <v>13.39</v>
      </c>
      <c r="F46" s="65"/>
      <c r="G46" s="65">
        <v>7</v>
      </c>
      <c r="H46" s="65">
        <v>7</v>
      </c>
      <c r="I46" s="65"/>
      <c r="J46" s="65">
        <v>90</v>
      </c>
      <c r="K46" s="66">
        <v>90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2" s="28" customFormat="1" ht="24" x14ac:dyDescent="0.2">
      <c r="A47" s="67"/>
      <c r="B47" s="68" t="s">
        <v>85</v>
      </c>
      <c r="C47" s="69" t="s">
        <v>86</v>
      </c>
      <c r="D47" s="70"/>
      <c r="E47" s="71"/>
      <c r="F47" s="70"/>
      <c r="G47" s="70">
        <v>6</v>
      </c>
      <c r="H47" s="70"/>
      <c r="I47" s="70"/>
      <c r="J47" s="70">
        <v>62</v>
      </c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59"/>
    </row>
    <row r="48" spans="1:22" s="28" customFormat="1" ht="24" x14ac:dyDescent="0.2">
      <c r="A48" s="67"/>
      <c r="B48" s="68" t="s">
        <v>87</v>
      </c>
      <c r="C48" s="69" t="s">
        <v>88</v>
      </c>
      <c r="D48" s="70"/>
      <c r="E48" s="71"/>
      <c r="F48" s="70"/>
      <c r="G48" s="70">
        <v>4</v>
      </c>
      <c r="H48" s="70"/>
      <c r="I48" s="70"/>
      <c r="J48" s="70">
        <v>43</v>
      </c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59"/>
    </row>
    <row r="49" spans="1:22" s="28" customFormat="1" ht="12" x14ac:dyDescent="0.2">
      <c r="A49" s="67"/>
      <c r="B49" s="68" t="s">
        <v>61</v>
      </c>
      <c r="C49" s="69" t="s">
        <v>62</v>
      </c>
      <c r="D49" s="70"/>
      <c r="E49" s="71"/>
      <c r="F49" s="70"/>
      <c r="G49" s="70">
        <v>17</v>
      </c>
      <c r="H49" s="70"/>
      <c r="I49" s="70"/>
      <c r="J49" s="70">
        <v>195</v>
      </c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59"/>
    </row>
    <row r="50" spans="1:22" s="28" customFormat="1" ht="324" x14ac:dyDescent="0.2">
      <c r="A50" s="62">
        <v>6</v>
      </c>
      <c r="B50" s="63" t="s">
        <v>89</v>
      </c>
      <c r="C50" s="64" t="s">
        <v>53</v>
      </c>
      <c r="D50" s="65">
        <v>338.53</v>
      </c>
      <c r="E50" s="66" t="s">
        <v>90</v>
      </c>
      <c r="F50" s="65">
        <v>4.6500000000000004</v>
      </c>
      <c r="G50" s="65">
        <v>168</v>
      </c>
      <c r="H50" s="65" t="s">
        <v>91</v>
      </c>
      <c r="I50" s="65">
        <v>2</v>
      </c>
      <c r="J50" s="65">
        <v>1269</v>
      </c>
      <c r="K50" s="66" t="s">
        <v>92</v>
      </c>
      <c r="L50" s="66"/>
      <c r="M50" s="66"/>
      <c r="N50" s="66"/>
      <c r="O50" s="66"/>
      <c r="P50" s="66"/>
      <c r="Q50" s="66"/>
      <c r="R50" s="66"/>
      <c r="S50" s="66"/>
      <c r="T50" s="66"/>
      <c r="U50" s="66">
        <v>14</v>
      </c>
    </row>
    <row r="51" spans="1:22" s="28" customFormat="1" ht="24" x14ac:dyDescent="0.2">
      <c r="A51" s="67"/>
      <c r="B51" s="68" t="s">
        <v>93</v>
      </c>
      <c r="C51" s="69" t="s">
        <v>94</v>
      </c>
      <c r="D51" s="70"/>
      <c r="E51" s="71"/>
      <c r="F51" s="70"/>
      <c r="G51" s="70">
        <v>51</v>
      </c>
      <c r="H51" s="70"/>
      <c r="I51" s="70"/>
      <c r="J51" s="70">
        <v>581</v>
      </c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59"/>
    </row>
    <row r="52" spans="1:22" s="28" customFormat="1" ht="24" x14ac:dyDescent="0.2">
      <c r="A52" s="67"/>
      <c r="B52" s="68" t="s">
        <v>95</v>
      </c>
      <c r="C52" s="69" t="s">
        <v>96</v>
      </c>
      <c r="D52" s="70"/>
      <c r="E52" s="71"/>
      <c r="F52" s="70"/>
      <c r="G52" s="70">
        <v>26</v>
      </c>
      <c r="H52" s="70"/>
      <c r="I52" s="70"/>
      <c r="J52" s="70">
        <v>277</v>
      </c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59"/>
    </row>
    <row r="53" spans="1:22" s="28" customFormat="1" ht="12" x14ac:dyDescent="0.2">
      <c r="A53" s="67"/>
      <c r="B53" s="68" t="s">
        <v>61</v>
      </c>
      <c r="C53" s="69" t="s">
        <v>62</v>
      </c>
      <c r="D53" s="70"/>
      <c r="E53" s="71"/>
      <c r="F53" s="70"/>
      <c r="G53" s="70">
        <v>245</v>
      </c>
      <c r="H53" s="70"/>
      <c r="I53" s="70"/>
      <c r="J53" s="70">
        <v>2127</v>
      </c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59"/>
    </row>
    <row r="54" spans="1:22" s="28" customFormat="1" ht="36" x14ac:dyDescent="0.2">
      <c r="A54" s="62">
        <v>7</v>
      </c>
      <c r="B54" s="63" t="s">
        <v>97</v>
      </c>
      <c r="C54" s="64">
        <v>-9.9019999999999993E-3</v>
      </c>
      <c r="D54" s="65">
        <v>11890</v>
      </c>
      <c r="E54" s="66" t="s">
        <v>98</v>
      </c>
      <c r="F54" s="65"/>
      <c r="G54" s="65">
        <v>-118</v>
      </c>
      <c r="H54" s="65" t="s">
        <v>99</v>
      </c>
      <c r="I54" s="65"/>
      <c r="J54" s="65">
        <v>-610</v>
      </c>
      <c r="K54" s="66" t="s">
        <v>100</v>
      </c>
      <c r="L54" s="66"/>
      <c r="M54" s="66"/>
      <c r="N54" s="66"/>
      <c r="O54" s="66"/>
      <c r="P54" s="66"/>
      <c r="Q54" s="66"/>
      <c r="R54" s="66"/>
      <c r="S54" s="66"/>
      <c r="T54" s="66"/>
      <c r="U54" s="66"/>
    </row>
    <row r="55" spans="1:22" s="28" customFormat="1" ht="72" x14ac:dyDescent="0.2">
      <c r="A55" s="62">
        <v>8</v>
      </c>
      <c r="B55" s="63" t="s">
        <v>101</v>
      </c>
      <c r="C55" s="64" t="s">
        <v>102</v>
      </c>
      <c r="D55" s="65">
        <v>333.07</v>
      </c>
      <c r="E55" s="66" t="s">
        <v>103</v>
      </c>
      <c r="F55" s="65"/>
      <c r="G55" s="65">
        <v>3298</v>
      </c>
      <c r="H55" s="65" t="s">
        <v>104</v>
      </c>
      <c r="I55" s="65"/>
      <c r="J55" s="65">
        <v>25263</v>
      </c>
      <c r="K55" s="66" t="s">
        <v>105</v>
      </c>
      <c r="L55" s="66"/>
      <c r="M55" s="66"/>
      <c r="N55" s="66"/>
      <c r="O55" s="66"/>
      <c r="P55" s="66"/>
      <c r="Q55" s="66"/>
      <c r="R55" s="66"/>
      <c r="S55" s="66"/>
      <c r="T55" s="66"/>
      <c r="U55" s="66"/>
    </row>
    <row r="56" spans="1:22" s="28" customFormat="1" ht="348" x14ac:dyDescent="0.2">
      <c r="A56" s="62">
        <v>9</v>
      </c>
      <c r="B56" s="63" t="s">
        <v>106</v>
      </c>
      <c r="C56" s="64" t="s">
        <v>53</v>
      </c>
      <c r="D56" s="65">
        <v>112.67</v>
      </c>
      <c r="E56" s="66" t="s">
        <v>107</v>
      </c>
      <c r="F56" s="65" t="s">
        <v>108</v>
      </c>
      <c r="G56" s="65">
        <v>56</v>
      </c>
      <c r="H56" s="65" t="s">
        <v>109</v>
      </c>
      <c r="I56" s="65">
        <v>1</v>
      </c>
      <c r="J56" s="65">
        <v>747</v>
      </c>
      <c r="K56" s="66" t="s">
        <v>110</v>
      </c>
      <c r="L56" s="66"/>
      <c r="M56" s="66"/>
      <c r="N56" s="66"/>
      <c r="O56" s="66"/>
      <c r="P56" s="66"/>
      <c r="Q56" s="66"/>
      <c r="R56" s="66"/>
      <c r="S56" s="66"/>
      <c r="T56" s="66"/>
      <c r="U56" s="66" t="s">
        <v>111</v>
      </c>
    </row>
    <row r="57" spans="1:22" s="28" customFormat="1" ht="24" x14ac:dyDescent="0.2">
      <c r="A57" s="67"/>
      <c r="B57" s="68" t="s">
        <v>112</v>
      </c>
      <c r="C57" s="69" t="s">
        <v>113</v>
      </c>
      <c r="D57" s="70"/>
      <c r="E57" s="71"/>
      <c r="F57" s="70"/>
      <c r="G57" s="70">
        <v>51</v>
      </c>
      <c r="H57" s="70"/>
      <c r="I57" s="70"/>
      <c r="J57" s="70">
        <v>592</v>
      </c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59"/>
    </row>
    <row r="58" spans="1:22" s="28" customFormat="1" ht="24" x14ac:dyDescent="0.2">
      <c r="A58" s="67"/>
      <c r="B58" s="68" t="s">
        <v>114</v>
      </c>
      <c r="C58" s="69" t="s">
        <v>115</v>
      </c>
      <c r="D58" s="70"/>
      <c r="E58" s="71"/>
      <c r="F58" s="70"/>
      <c r="G58" s="70">
        <v>25</v>
      </c>
      <c r="H58" s="70"/>
      <c r="I58" s="70"/>
      <c r="J58" s="70">
        <v>274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59"/>
    </row>
    <row r="59" spans="1:22" s="28" customFormat="1" ht="12" x14ac:dyDescent="0.2">
      <c r="A59" s="67"/>
      <c r="B59" s="68" t="s">
        <v>61</v>
      </c>
      <c r="C59" s="69" t="s">
        <v>62</v>
      </c>
      <c r="D59" s="70"/>
      <c r="E59" s="71"/>
      <c r="F59" s="70"/>
      <c r="G59" s="70">
        <v>132</v>
      </c>
      <c r="H59" s="70"/>
      <c r="I59" s="70"/>
      <c r="J59" s="70">
        <v>1613</v>
      </c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59"/>
    </row>
    <row r="60" spans="1:22" s="28" customFormat="1" ht="36" x14ac:dyDescent="0.2">
      <c r="A60" s="62">
        <v>10</v>
      </c>
      <c r="B60" s="63" t="s">
        <v>116</v>
      </c>
      <c r="C60" s="64" t="s">
        <v>117</v>
      </c>
      <c r="D60" s="65">
        <v>42.65</v>
      </c>
      <c r="E60" s="66" t="s">
        <v>118</v>
      </c>
      <c r="F60" s="65"/>
      <c r="G60" s="65">
        <v>317</v>
      </c>
      <c r="H60" s="65" t="s">
        <v>119</v>
      </c>
      <c r="I60" s="65"/>
      <c r="J60" s="65">
        <v>2426</v>
      </c>
      <c r="K60" s="66" t="s">
        <v>120</v>
      </c>
      <c r="L60" s="66"/>
      <c r="M60" s="66"/>
      <c r="N60" s="66"/>
      <c r="O60" s="66"/>
      <c r="P60" s="66"/>
      <c r="Q60" s="66"/>
      <c r="R60" s="66"/>
      <c r="S60" s="66"/>
      <c r="T60" s="66"/>
      <c r="U60" s="66"/>
    </row>
    <row r="61" spans="1:22" s="28" customFormat="1" ht="336" x14ac:dyDescent="0.2">
      <c r="A61" s="62">
        <v>11</v>
      </c>
      <c r="B61" s="63" t="s">
        <v>121</v>
      </c>
      <c r="C61" s="64" t="s">
        <v>53</v>
      </c>
      <c r="D61" s="65">
        <v>2188.33</v>
      </c>
      <c r="E61" s="66" t="s">
        <v>122</v>
      </c>
      <c r="F61" s="65" t="s">
        <v>123</v>
      </c>
      <c r="G61" s="65">
        <v>1083</v>
      </c>
      <c r="H61" s="65" t="s">
        <v>124</v>
      </c>
      <c r="I61" s="65" t="s">
        <v>125</v>
      </c>
      <c r="J61" s="65">
        <v>7346</v>
      </c>
      <c r="K61" s="66" t="s">
        <v>126</v>
      </c>
      <c r="L61" s="66"/>
      <c r="M61" s="66"/>
      <c r="N61" s="66"/>
      <c r="O61" s="66"/>
      <c r="P61" s="66"/>
      <c r="Q61" s="66"/>
      <c r="R61" s="66"/>
      <c r="S61" s="66"/>
      <c r="T61" s="66"/>
      <c r="U61" s="66" t="s">
        <v>127</v>
      </c>
    </row>
    <row r="62" spans="1:22" s="28" customFormat="1" ht="24" x14ac:dyDescent="0.2">
      <c r="A62" s="67"/>
      <c r="B62" s="68" t="s">
        <v>128</v>
      </c>
      <c r="C62" s="69" t="s">
        <v>129</v>
      </c>
      <c r="D62" s="70"/>
      <c r="E62" s="71"/>
      <c r="F62" s="70"/>
      <c r="G62" s="70">
        <v>317</v>
      </c>
      <c r="H62" s="70"/>
      <c r="I62" s="70"/>
      <c r="J62" s="70">
        <v>3652</v>
      </c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59"/>
    </row>
    <row r="63" spans="1:22" s="28" customFormat="1" ht="24" x14ac:dyDescent="0.2">
      <c r="A63" s="67"/>
      <c r="B63" s="68" t="s">
        <v>130</v>
      </c>
      <c r="C63" s="69" t="s">
        <v>131</v>
      </c>
      <c r="D63" s="70"/>
      <c r="E63" s="71"/>
      <c r="F63" s="70"/>
      <c r="G63" s="70">
        <v>182</v>
      </c>
      <c r="H63" s="70"/>
      <c r="I63" s="70"/>
      <c r="J63" s="70">
        <v>1981</v>
      </c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59"/>
    </row>
    <row r="64" spans="1:22" s="28" customFormat="1" ht="12" x14ac:dyDescent="0.2">
      <c r="A64" s="67"/>
      <c r="B64" s="68" t="s">
        <v>61</v>
      </c>
      <c r="C64" s="69" t="s">
        <v>62</v>
      </c>
      <c r="D64" s="70"/>
      <c r="E64" s="71"/>
      <c r="F64" s="70"/>
      <c r="G64" s="70">
        <v>1582</v>
      </c>
      <c r="H64" s="70"/>
      <c r="I64" s="70"/>
      <c r="J64" s="70">
        <v>12979</v>
      </c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59"/>
    </row>
    <row r="65" spans="1:22" s="28" customFormat="1" ht="348" x14ac:dyDescent="0.2">
      <c r="A65" s="62">
        <v>12</v>
      </c>
      <c r="B65" s="63" t="s">
        <v>132</v>
      </c>
      <c r="C65" s="64" t="s">
        <v>133</v>
      </c>
      <c r="D65" s="65">
        <v>409.03</v>
      </c>
      <c r="E65" s="66" t="s">
        <v>134</v>
      </c>
      <c r="F65" s="65" t="s">
        <v>135</v>
      </c>
      <c r="G65" s="65">
        <v>405</v>
      </c>
      <c r="H65" s="65" t="s">
        <v>136</v>
      </c>
      <c r="I65" s="65" t="s">
        <v>137</v>
      </c>
      <c r="J65" s="65">
        <v>1865</v>
      </c>
      <c r="K65" s="66" t="s">
        <v>138</v>
      </c>
      <c r="L65" s="66"/>
      <c r="M65" s="66"/>
      <c r="N65" s="66"/>
      <c r="O65" s="66"/>
      <c r="P65" s="66"/>
      <c r="Q65" s="66"/>
      <c r="R65" s="66"/>
      <c r="S65" s="66"/>
      <c r="T65" s="66"/>
      <c r="U65" s="66" t="s">
        <v>139</v>
      </c>
    </row>
    <row r="66" spans="1:22" s="28" customFormat="1" ht="24" x14ac:dyDescent="0.2">
      <c r="A66" s="67"/>
      <c r="B66" s="68" t="s">
        <v>140</v>
      </c>
      <c r="C66" s="69" t="s">
        <v>129</v>
      </c>
      <c r="D66" s="70"/>
      <c r="E66" s="71"/>
      <c r="F66" s="70"/>
      <c r="G66" s="70">
        <v>13</v>
      </c>
      <c r="H66" s="70"/>
      <c r="I66" s="70"/>
      <c r="J66" s="70">
        <v>152</v>
      </c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59"/>
    </row>
    <row r="67" spans="1:22" s="28" customFormat="1" ht="24" x14ac:dyDescent="0.2">
      <c r="A67" s="67"/>
      <c r="B67" s="68" t="s">
        <v>141</v>
      </c>
      <c r="C67" s="69" t="s">
        <v>131</v>
      </c>
      <c r="D67" s="70"/>
      <c r="E67" s="71"/>
      <c r="F67" s="70"/>
      <c r="G67" s="70">
        <v>8</v>
      </c>
      <c r="H67" s="70"/>
      <c r="I67" s="70"/>
      <c r="J67" s="70">
        <v>83</v>
      </c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59"/>
    </row>
    <row r="68" spans="1:22" s="28" customFormat="1" ht="12" x14ac:dyDescent="0.2">
      <c r="A68" s="67"/>
      <c r="B68" s="68" t="s">
        <v>61</v>
      </c>
      <c r="C68" s="69" t="s">
        <v>62</v>
      </c>
      <c r="D68" s="70"/>
      <c r="E68" s="71"/>
      <c r="F68" s="70"/>
      <c r="G68" s="70">
        <v>426</v>
      </c>
      <c r="H68" s="70"/>
      <c r="I68" s="70"/>
      <c r="J68" s="70">
        <v>2100</v>
      </c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59"/>
    </row>
    <row r="69" spans="1:22" s="28" customFormat="1" ht="348" x14ac:dyDescent="0.2">
      <c r="A69" s="62">
        <v>13</v>
      </c>
      <c r="B69" s="63" t="s">
        <v>106</v>
      </c>
      <c r="C69" s="64" t="s">
        <v>142</v>
      </c>
      <c r="D69" s="65">
        <v>112.67</v>
      </c>
      <c r="E69" s="66" t="s">
        <v>107</v>
      </c>
      <c r="F69" s="65" t="s">
        <v>108</v>
      </c>
      <c r="G69" s="65">
        <v>80</v>
      </c>
      <c r="H69" s="65" t="s">
        <v>143</v>
      </c>
      <c r="I69" s="65">
        <v>1</v>
      </c>
      <c r="J69" s="65">
        <v>1073</v>
      </c>
      <c r="K69" s="66" t="s">
        <v>144</v>
      </c>
      <c r="L69" s="66"/>
      <c r="M69" s="66"/>
      <c r="N69" s="66"/>
      <c r="O69" s="66"/>
      <c r="P69" s="66"/>
      <c r="Q69" s="66"/>
      <c r="R69" s="66"/>
      <c r="S69" s="66"/>
      <c r="T69" s="66"/>
      <c r="U69" s="66" t="s">
        <v>145</v>
      </c>
    </row>
    <row r="70" spans="1:22" s="28" customFormat="1" ht="24" x14ac:dyDescent="0.2">
      <c r="A70" s="67"/>
      <c r="B70" s="68" t="s">
        <v>146</v>
      </c>
      <c r="C70" s="69" t="s">
        <v>113</v>
      </c>
      <c r="D70" s="70"/>
      <c r="E70" s="71"/>
      <c r="F70" s="70"/>
      <c r="G70" s="70">
        <v>74</v>
      </c>
      <c r="H70" s="70"/>
      <c r="I70" s="70"/>
      <c r="J70" s="70">
        <v>850</v>
      </c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59"/>
    </row>
    <row r="71" spans="1:22" s="28" customFormat="1" ht="24" x14ac:dyDescent="0.2">
      <c r="A71" s="67"/>
      <c r="B71" s="68" t="s">
        <v>147</v>
      </c>
      <c r="C71" s="69" t="s">
        <v>115</v>
      </c>
      <c r="D71" s="70"/>
      <c r="E71" s="71"/>
      <c r="F71" s="70"/>
      <c r="G71" s="70">
        <v>36</v>
      </c>
      <c r="H71" s="70"/>
      <c r="I71" s="70"/>
      <c r="J71" s="70">
        <v>393</v>
      </c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59"/>
    </row>
    <row r="72" spans="1:22" s="28" customFormat="1" ht="12" x14ac:dyDescent="0.2">
      <c r="A72" s="67"/>
      <c r="B72" s="68" t="s">
        <v>61</v>
      </c>
      <c r="C72" s="69" t="s">
        <v>62</v>
      </c>
      <c r="D72" s="70"/>
      <c r="E72" s="71"/>
      <c r="F72" s="70"/>
      <c r="G72" s="70">
        <v>190</v>
      </c>
      <c r="H72" s="70"/>
      <c r="I72" s="70"/>
      <c r="J72" s="70">
        <v>2316</v>
      </c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59"/>
    </row>
    <row r="73" spans="1:22" s="28" customFormat="1" ht="36" x14ac:dyDescent="0.2">
      <c r="A73" s="62">
        <v>14</v>
      </c>
      <c r="B73" s="63" t="s">
        <v>116</v>
      </c>
      <c r="C73" s="64" t="s">
        <v>148</v>
      </c>
      <c r="D73" s="65">
        <v>42.65</v>
      </c>
      <c r="E73" s="66" t="s">
        <v>118</v>
      </c>
      <c r="F73" s="65"/>
      <c r="G73" s="65">
        <v>455</v>
      </c>
      <c r="H73" s="65" t="s">
        <v>149</v>
      </c>
      <c r="I73" s="65"/>
      <c r="J73" s="65">
        <v>3486</v>
      </c>
      <c r="K73" s="66" t="s">
        <v>150</v>
      </c>
      <c r="L73" s="66"/>
      <c r="M73" s="66"/>
      <c r="N73" s="66"/>
      <c r="O73" s="66"/>
      <c r="P73" s="66"/>
      <c r="Q73" s="66"/>
      <c r="R73" s="66"/>
      <c r="S73" s="66"/>
      <c r="T73" s="66"/>
      <c r="U73" s="66"/>
    </row>
    <row r="74" spans="1:22" s="28" customFormat="1" ht="372" x14ac:dyDescent="0.2">
      <c r="A74" s="62">
        <v>15</v>
      </c>
      <c r="B74" s="63" t="s">
        <v>151</v>
      </c>
      <c r="C74" s="64" t="s">
        <v>53</v>
      </c>
      <c r="D74" s="65">
        <v>10917.13</v>
      </c>
      <c r="E74" s="66" t="s">
        <v>152</v>
      </c>
      <c r="F74" s="65" t="s">
        <v>153</v>
      </c>
      <c r="G74" s="65">
        <v>5405</v>
      </c>
      <c r="H74" s="65" t="s">
        <v>154</v>
      </c>
      <c r="I74" s="65" t="s">
        <v>155</v>
      </c>
      <c r="J74" s="65">
        <v>31092</v>
      </c>
      <c r="K74" s="66" t="s">
        <v>156</v>
      </c>
      <c r="L74" s="66"/>
      <c r="M74" s="66"/>
      <c r="N74" s="66"/>
      <c r="O74" s="66"/>
      <c r="P74" s="66"/>
      <c r="Q74" s="66"/>
      <c r="R74" s="66"/>
      <c r="S74" s="66"/>
      <c r="T74" s="66"/>
      <c r="U74" s="66" t="s">
        <v>157</v>
      </c>
    </row>
    <row r="75" spans="1:22" s="28" customFormat="1" ht="24" x14ac:dyDescent="0.2">
      <c r="A75" s="67"/>
      <c r="B75" s="68" t="s">
        <v>158</v>
      </c>
      <c r="C75" s="69" t="s">
        <v>129</v>
      </c>
      <c r="D75" s="70"/>
      <c r="E75" s="71"/>
      <c r="F75" s="70"/>
      <c r="G75" s="70">
        <v>1051</v>
      </c>
      <c r="H75" s="70"/>
      <c r="I75" s="70"/>
      <c r="J75" s="70">
        <v>12104</v>
      </c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59"/>
    </row>
    <row r="76" spans="1:22" s="28" customFormat="1" ht="24" x14ac:dyDescent="0.2">
      <c r="A76" s="67"/>
      <c r="B76" s="68" t="s">
        <v>159</v>
      </c>
      <c r="C76" s="69" t="s">
        <v>131</v>
      </c>
      <c r="D76" s="70"/>
      <c r="E76" s="71"/>
      <c r="F76" s="70"/>
      <c r="G76" s="70">
        <v>605</v>
      </c>
      <c r="H76" s="70"/>
      <c r="I76" s="70"/>
      <c r="J76" s="70">
        <v>6567</v>
      </c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59"/>
    </row>
    <row r="77" spans="1:22" s="28" customFormat="1" ht="12" x14ac:dyDescent="0.2">
      <c r="A77" s="67"/>
      <c r="B77" s="68" t="s">
        <v>61</v>
      </c>
      <c r="C77" s="69" t="s">
        <v>62</v>
      </c>
      <c r="D77" s="70"/>
      <c r="E77" s="71"/>
      <c r="F77" s="70"/>
      <c r="G77" s="70">
        <v>7061</v>
      </c>
      <c r="H77" s="70"/>
      <c r="I77" s="70"/>
      <c r="J77" s="70">
        <v>49763</v>
      </c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59"/>
    </row>
    <row r="78" spans="1:22" s="28" customFormat="1" ht="36" x14ac:dyDescent="0.2">
      <c r="A78" s="62">
        <v>16</v>
      </c>
      <c r="B78" s="63" t="s">
        <v>160</v>
      </c>
      <c r="C78" s="64">
        <v>-222.79499999999999</v>
      </c>
      <c r="D78" s="65">
        <v>2.16</v>
      </c>
      <c r="E78" s="66" t="s">
        <v>161</v>
      </c>
      <c r="F78" s="65"/>
      <c r="G78" s="65">
        <v>-481</v>
      </c>
      <c r="H78" s="65" t="s">
        <v>162</v>
      </c>
      <c r="I78" s="65"/>
      <c r="J78" s="65">
        <v>-1524</v>
      </c>
      <c r="K78" s="66" t="s">
        <v>163</v>
      </c>
      <c r="L78" s="66"/>
      <c r="M78" s="66"/>
      <c r="N78" s="66"/>
      <c r="O78" s="66"/>
      <c r="P78" s="66"/>
      <c r="Q78" s="66"/>
      <c r="R78" s="66"/>
      <c r="S78" s="66"/>
      <c r="T78" s="66"/>
      <c r="U78" s="66"/>
    </row>
    <row r="79" spans="1:22" s="28" customFormat="1" ht="36" x14ac:dyDescent="0.2">
      <c r="A79" s="62">
        <v>17</v>
      </c>
      <c r="B79" s="63" t="s">
        <v>164</v>
      </c>
      <c r="C79" s="64" t="s">
        <v>165</v>
      </c>
      <c r="D79" s="65">
        <v>35.9</v>
      </c>
      <c r="E79" s="66" t="s">
        <v>166</v>
      </c>
      <c r="F79" s="65"/>
      <c r="G79" s="65">
        <v>7998</v>
      </c>
      <c r="H79" s="65" t="s">
        <v>167</v>
      </c>
      <c r="I79" s="65"/>
      <c r="J79" s="65">
        <v>61266</v>
      </c>
      <c r="K79" s="66" t="s">
        <v>168</v>
      </c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1:22" s="28" customFormat="1" ht="72" x14ac:dyDescent="0.2">
      <c r="A80" s="62">
        <v>18</v>
      </c>
      <c r="B80" s="63" t="s">
        <v>169</v>
      </c>
      <c r="C80" s="64">
        <v>-50.5002</v>
      </c>
      <c r="D80" s="65">
        <v>73.599999999999994</v>
      </c>
      <c r="E80" s="66" t="s">
        <v>170</v>
      </c>
      <c r="F80" s="65"/>
      <c r="G80" s="65">
        <v>-3717</v>
      </c>
      <c r="H80" s="65" t="s">
        <v>171</v>
      </c>
      <c r="I80" s="65"/>
      <c r="J80" s="65">
        <v>-14859</v>
      </c>
      <c r="K80" s="66" t="s">
        <v>172</v>
      </c>
      <c r="L80" s="66"/>
      <c r="M80" s="66"/>
      <c r="N80" s="66"/>
      <c r="O80" s="66"/>
      <c r="P80" s="66"/>
      <c r="Q80" s="66"/>
      <c r="R80" s="66"/>
      <c r="S80" s="66"/>
      <c r="T80" s="66"/>
      <c r="U80" s="66"/>
    </row>
    <row r="81" spans="1:22" s="28" customFormat="1" ht="60" x14ac:dyDescent="0.2">
      <c r="A81" s="62">
        <v>19</v>
      </c>
      <c r="B81" s="63" t="s">
        <v>173</v>
      </c>
      <c r="C81" s="64" t="s">
        <v>174</v>
      </c>
      <c r="D81" s="65">
        <v>120</v>
      </c>
      <c r="E81" s="66" t="s">
        <v>175</v>
      </c>
      <c r="F81" s="65"/>
      <c r="G81" s="65">
        <v>6060</v>
      </c>
      <c r="H81" s="65" t="s">
        <v>176</v>
      </c>
      <c r="I81" s="65"/>
      <c r="J81" s="65">
        <v>21257</v>
      </c>
      <c r="K81" s="66" t="s">
        <v>177</v>
      </c>
      <c r="L81" s="66"/>
      <c r="M81" s="66"/>
      <c r="N81" s="66"/>
      <c r="O81" s="66"/>
      <c r="P81" s="66"/>
      <c r="Q81" s="66"/>
      <c r="R81" s="66"/>
      <c r="S81" s="66"/>
      <c r="T81" s="66"/>
      <c r="U81" s="66"/>
    </row>
    <row r="82" spans="1:22" s="28" customFormat="1" ht="384" x14ac:dyDescent="0.2">
      <c r="A82" s="62">
        <v>20</v>
      </c>
      <c r="B82" s="63" t="s">
        <v>178</v>
      </c>
      <c r="C82" s="64" t="s">
        <v>179</v>
      </c>
      <c r="D82" s="65">
        <v>11257.29</v>
      </c>
      <c r="E82" s="66" t="s">
        <v>180</v>
      </c>
      <c r="F82" s="65" t="s">
        <v>181</v>
      </c>
      <c r="G82" s="65">
        <v>2434</v>
      </c>
      <c r="H82" s="65" t="s">
        <v>182</v>
      </c>
      <c r="I82" s="65" t="s">
        <v>183</v>
      </c>
      <c r="J82" s="65">
        <v>14683</v>
      </c>
      <c r="K82" s="66" t="s">
        <v>184</v>
      </c>
      <c r="L82" s="66"/>
      <c r="M82" s="66"/>
      <c r="N82" s="66"/>
      <c r="O82" s="66"/>
      <c r="P82" s="66"/>
      <c r="Q82" s="66"/>
      <c r="R82" s="66"/>
      <c r="S82" s="66"/>
      <c r="T82" s="66"/>
      <c r="U82" s="66" t="s">
        <v>185</v>
      </c>
    </row>
    <row r="83" spans="1:22" s="28" customFormat="1" ht="24" x14ac:dyDescent="0.2">
      <c r="A83" s="67"/>
      <c r="B83" s="68" t="s">
        <v>186</v>
      </c>
      <c r="C83" s="69" t="s">
        <v>113</v>
      </c>
      <c r="D83" s="70"/>
      <c r="E83" s="71"/>
      <c r="F83" s="70"/>
      <c r="G83" s="70">
        <v>529</v>
      </c>
      <c r="H83" s="70"/>
      <c r="I83" s="70"/>
      <c r="J83" s="70">
        <v>6075</v>
      </c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59"/>
    </row>
    <row r="84" spans="1:22" s="28" customFormat="1" ht="24" x14ac:dyDescent="0.2">
      <c r="A84" s="67"/>
      <c r="B84" s="68" t="s">
        <v>187</v>
      </c>
      <c r="C84" s="69" t="s">
        <v>115</v>
      </c>
      <c r="D84" s="70"/>
      <c r="E84" s="71"/>
      <c r="F84" s="70"/>
      <c r="G84" s="70">
        <v>262</v>
      </c>
      <c r="H84" s="70"/>
      <c r="I84" s="70"/>
      <c r="J84" s="70">
        <v>2810</v>
      </c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59"/>
    </row>
    <row r="85" spans="1:22" s="28" customFormat="1" ht="12" x14ac:dyDescent="0.2">
      <c r="A85" s="67"/>
      <c r="B85" s="68" t="s">
        <v>61</v>
      </c>
      <c r="C85" s="69" t="s">
        <v>62</v>
      </c>
      <c r="D85" s="70"/>
      <c r="E85" s="71"/>
      <c r="F85" s="70"/>
      <c r="G85" s="70">
        <v>3225</v>
      </c>
      <c r="H85" s="70"/>
      <c r="I85" s="70"/>
      <c r="J85" s="70">
        <v>23568</v>
      </c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59"/>
    </row>
    <row r="86" spans="1:22" s="28" customFormat="1" ht="48" x14ac:dyDescent="0.2">
      <c r="A86" s="62">
        <v>21</v>
      </c>
      <c r="B86" s="63" t="s">
        <v>188</v>
      </c>
      <c r="C86" s="64">
        <v>-8.1074999999999994E-2</v>
      </c>
      <c r="D86" s="65">
        <v>2840</v>
      </c>
      <c r="E86" s="66" t="s">
        <v>189</v>
      </c>
      <c r="F86" s="65"/>
      <c r="G86" s="65">
        <v>-230</v>
      </c>
      <c r="H86" s="65" t="s">
        <v>190</v>
      </c>
      <c r="I86" s="65"/>
      <c r="J86" s="65">
        <v>-611</v>
      </c>
      <c r="K86" s="66" t="s">
        <v>191</v>
      </c>
      <c r="L86" s="66"/>
      <c r="M86" s="66"/>
      <c r="N86" s="66"/>
      <c r="O86" s="66"/>
      <c r="P86" s="66"/>
      <c r="Q86" s="66"/>
      <c r="R86" s="66"/>
      <c r="S86" s="66"/>
      <c r="T86" s="66"/>
      <c r="U86" s="66"/>
    </row>
    <row r="87" spans="1:22" s="28" customFormat="1" ht="36" x14ac:dyDescent="0.2">
      <c r="A87" s="62">
        <v>22</v>
      </c>
      <c r="B87" s="63" t="s">
        <v>164</v>
      </c>
      <c r="C87" s="64" t="s">
        <v>192</v>
      </c>
      <c r="D87" s="65">
        <v>35.9</v>
      </c>
      <c r="E87" s="66" t="s">
        <v>166</v>
      </c>
      <c r="F87" s="65"/>
      <c r="G87" s="65">
        <v>3493</v>
      </c>
      <c r="H87" s="65" t="s">
        <v>193</v>
      </c>
      <c r="I87" s="65"/>
      <c r="J87" s="65">
        <v>26754</v>
      </c>
      <c r="K87" s="66" t="s">
        <v>194</v>
      </c>
      <c r="L87" s="66"/>
      <c r="M87" s="66"/>
      <c r="N87" s="66"/>
      <c r="O87" s="66"/>
      <c r="P87" s="66"/>
      <c r="Q87" s="66"/>
      <c r="R87" s="66"/>
      <c r="S87" s="66"/>
      <c r="T87" s="66"/>
      <c r="U87" s="66"/>
    </row>
    <row r="88" spans="1:22" s="28" customFormat="1" ht="60" x14ac:dyDescent="0.2">
      <c r="A88" s="62">
        <v>23</v>
      </c>
      <c r="B88" s="63" t="s">
        <v>195</v>
      </c>
      <c r="C88" s="64">
        <v>-21.62</v>
      </c>
      <c r="D88" s="65">
        <v>71.400000000000006</v>
      </c>
      <c r="E88" s="66" t="s">
        <v>196</v>
      </c>
      <c r="F88" s="65"/>
      <c r="G88" s="65">
        <v>-1544</v>
      </c>
      <c r="H88" s="65" t="s">
        <v>197</v>
      </c>
      <c r="I88" s="65"/>
      <c r="J88" s="65">
        <v>-5794</v>
      </c>
      <c r="K88" s="66" t="s">
        <v>198</v>
      </c>
      <c r="L88" s="66"/>
      <c r="M88" s="66"/>
      <c r="N88" s="66"/>
      <c r="O88" s="66"/>
      <c r="P88" s="66"/>
      <c r="Q88" s="66"/>
      <c r="R88" s="66"/>
      <c r="S88" s="66"/>
      <c r="T88" s="66"/>
      <c r="U88" s="66"/>
    </row>
    <row r="89" spans="1:22" s="28" customFormat="1" ht="60" x14ac:dyDescent="0.2">
      <c r="A89" s="62">
        <v>24</v>
      </c>
      <c r="B89" s="63" t="s">
        <v>173</v>
      </c>
      <c r="C89" s="64" t="s">
        <v>199</v>
      </c>
      <c r="D89" s="65">
        <v>120</v>
      </c>
      <c r="E89" s="66" t="s">
        <v>175</v>
      </c>
      <c r="F89" s="65"/>
      <c r="G89" s="65">
        <v>2646</v>
      </c>
      <c r="H89" s="65" t="s">
        <v>200</v>
      </c>
      <c r="I89" s="65"/>
      <c r="J89" s="65">
        <v>9282</v>
      </c>
      <c r="K89" s="66" t="s">
        <v>201</v>
      </c>
      <c r="L89" s="66"/>
      <c r="M89" s="66"/>
      <c r="N89" s="66"/>
      <c r="O89" s="66"/>
      <c r="P89" s="66"/>
      <c r="Q89" s="66"/>
      <c r="R89" s="66"/>
      <c r="S89" s="66"/>
      <c r="T89" s="66"/>
      <c r="U89" s="66"/>
    </row>
    <row r="90" spans="1:22" s="28" customFormat="1" ht="336" x14ac:dyDescent="0.2">
      <c r="A90" s="62">
        <v>25</v>
      </c>
      <c r="B90" s="63" t="s">
        <v>202</v>
      </c>
      <c r="C90" s="64" t="s">
        <v>203</v>
      </c>
      <c r="D90" s="65">
        <v>371.46</v>
      </c>
      <c r="E90" s="66" t="s">
        <v>204</v>
      </c>
      <c r="F90" s="65">
        <v>37.32</v>
      </c>
      <c r="G90" s="65">
        <v>93</v>
      </c>
      <c r="H90" s="65" t="s">
        <v>205</v>
      </c>
      <c r="I90" s="65">
        <v>9</v>
      </c>
      <c r="J90" s="65">
        <v>954</v>
      </c>
      <c r="K90" s="66" t="s">
        <v>206</v>
      </c>
      <c r="L90" s="66"/>
      <c r="M90" s="66"/>
      <c r="N90" s="66"/>
      <c r="O90" s="66"/>
      <c r="P90" s="66"/>
      <c r="Q90" s="66"/>
      <c r="R90" s="66"/>
      <c r="S90" s="66"/>
      <c r="T90" s="66"/>
      <c r="U90" s="66">
        <v>47</v>
      </c>
    </row>
    <row r="91" spans="1:22" s="28" customFormat="1" ht="24" x14ac:dyDescent="0.2">
      <c r="A91" s="67"/>
      <c r="B91" s="68" t="s">
        <v>207</v>
      </c>
      <c r="C91" s="69" t="s">
        <v>129</v>
      </c>
      <c r="D91" s="70"/>
      <c r="E91" s="71"/>
      <c r="F91" s="70"/>
      <c r="G91" s="70">
        <v>70</v>
      </c>
      <c r="H91" s="70"/>
      <c r="I91" s="70"/>
      <c r="J91" s="70">
        <v>808</v>
      </c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59"/>
    </row>
    <row r="92" spans="1:22" s="28" customFormat="1" ht="24" x14ac:dyDescent="0.2">
      <c r="A92" s="67"/>
      <c r="B92" s="68" t="s">
        <v>208</v>
      </c>
      <c r="C92" s="69" t="s">
        <v>131</v>
      </c>
      <c r="D92" s="70"/>
      <c r="E92" s="71"/>
      <c r="F92" s="70"/>
      <c r="G92" s="70">
        <v>40</v>
      </c>
      <c r="H92" s="70"/>
      <c r="I92" s="70"/>
      <c r="J92" s="70">
        <v>439</v>
      </c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59"/>
    </row>
    <row r="93" spans="1:22" s="28" customFormat="1" ht="12" x14ac:dyDescent="0.2">
      <c r="A93" s="67"/>
      <c r="B93" s="68" t="s">
        <v>61</v>
      </c>
      <c r="C93" s="69" t="s">
        <v>62</v>
      </c>
      <c r="D93" s="70"/>
      <c r="E93" s="71"/>
      <c r="F93" s="70"/>
      <c r="G93" s="70">
        <v>203</v>
      </c>
      <c r="H93" s="70"/>
      <c r="I93" s="70"/>
      <c r="J93" s="70">
        <v>2201</v>
      </c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59"/>
    </row>
    <row r="94" spans="1:22" s="28" customFormat="1" ht="60" x14ac:dyDescent="0.2">
      <c r="A94" s="62">
        <v>26</v>
      </c>
      <c r="B94" s="63" t="s">
        <v>209</v>
      </c>
      <c r="C94" s="64" t="s">
        <v>210</v>
      </c>
      <c r="D94" s="65">
        <v>53.02</v>
      </c>
      <c r="E94" s="66" t="s">
        <v>211</v>
      </c>
      <c r="F94" s="65"/>
      <c r="G94" s="65">
        <v>1392</v>
      </c>
      <c r="H94" s="65" t="s">
        <v>212</v>
      </c>
      <c r="I94" s="65"/>
      <c r="J94" s="65">
        <v>2191</v>
      </c>
      <c r="K94" s="66" t="s">
        <v>213</v>
      </c>
      <c r="L94" s="66"/>
      <c r="M94" s="66"/>
      <c r="N94" s="66"/>
      <c r="O94" s="66"/>
      <c r="P94" s="66"/>
      <c r="Q94" s="66"/>
      <c r="R94" s="66"/>
      <c r="S94" s="66"/>
      <c r="T94" s="66"/>
      <c r="U94" s="66"/>
    </row>
    <row r="95" spans="1:22" s="28" customFormat="1" ht="324" x14ac:dyDescent="0.2">
      <c r="A95" s="62">
        <v>27</v>
      </c>
      <c r="B95" s="63" t="s">
        <v>214</v>
      </c>
      <c r="C95" s="64" t="s">
        <v>79</v>
      </c>
      <c r="D95" s="65">
        <v>124.19</v>
      </c>
      <c r="E95" s="66" t="s">
        <v>215</v>
      </c>
      <c r="F95" s="65">
        <v>6.2</v>
      </c>
      <c r="G95" s="65">
        <v>144</v>
      </c>
      <c r="H95" s="65" t="s">
        <v>216</v>
      </c>
      <c r="I95" s="65">
        <v>7</v>
      </c>
      <c r="J95" s="65">
        <v>1840</v>
      </c>
      <c r="K95" s="66" t="s">
        <v>217</v>
      </c>
      <c r="L95" s="66"/>
      <c r="M95" s="66"/>
      <c r="N95" s="66"/>
      <c r="O95" s="66"/>
      <c r="P95" s="66"/>
      <c r="Q95" s="66"/>
      <c r="R95" s="66"/>
      <c r="S95" s="66"/>
      <c r="T95" s="66"/>
      <c r="U95" s="66">
        <v>43</v>
      </c>
    </row>
    <row r="96" spans="1:22" s="28" customFormat="1" ht="24" x14ac:dyDescent="0.2">
      <c r="A96" s="67"/>
      <c r="B96" s="68" t="s">
        <v>218</v>
      </c>
      <c r="C96" s="69" t="s">
        <v>94</v>
      </c>
      <c r="D96" s="70"/>
      <c r="E96" s="71"/>
      <c r="F96" s="70"/>
      <c r="G96" s="70">
        <v>137</v>
      </c>
      <c r="H96" s="70"/>
      <c r="I96" s="70"/>
      <c r="J96" s="70">
        <v>1578</v>
      </c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59"/>
    </row>
    <row r="97" spans="1:22" s="28" customFormat="1" ht="24" x14ac:dyDescent="0.2">
      <c r="A97" s="67"/>
      <c r="B97" s="68" t="s">
        <v>219</v>
      </c>
      <c r="C97" s="69" t="s">
        <v>96</v>
      </c>
      <c r="D97" s="70"/>
      <c r="E97" s="71"/>
      <c r="F97" s="70"/>
      <c r="G97" s="70">
        <v>69</v>
      </c>
      <c r="H97" s="70"/>
      <c r="I97" s="70"/>
      <c r="J97" s="70">
        <v>754</v>
      </c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59"/>
    </row>
    <row r="98" spans="1:22" s="28" customFormat="1" ht="12" x14ac:dyDescent="0.2">
      <c r="A98" s="67"/>
      <c r="B98" s="68" t="s">
        <v>61</v>
      </c>
      <c r="C98" s="69" t="s">
        <v>62</v>
      </c>
      <c r="D98" s="70"/>
      <c r="E98" s="71"/>
      <c r="F98" s="70"/>
      <c r="G98" s="70">
        <v>350</v>
      </c>
      <c r="H98" s="70"/>
      <c r="I98" s="70"/>
      <c r="J98" s="70">
        <v>4172</v>
      </c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59"/>
    </row>
    <row r="99" spans="1:22" s="28" customFormat="1" ht="204" x14ac:dyDescent="0.2">
      <c r="A99" s="62">
        <v>28</v>
      </c>
      <c r="B99" s="63" t="s">
        <v>220</v>
      </c>
      <c r="C99" s="64" t="s">
        <v>221</v>
      </c>
      <c r="D99" s="65">
        <v>20119.78</v>
      </c>
      <c r="E99" s="66" t="s">
        <v>222</v>
      </c>
      <c r="F99" s="65" t="s">
        <v>223</v>
      </c>
      <c r="G99" s="65">
        <v>604</v>
      </c>
      <c r="H99" s="65" t="s">
        <v>224</v>
      </c>
      <c r="I99" s="65">
        <v>2</v>
      </c>
      <c r="J99" s="65">
        <v>2725</v>
      </c>
      <c r="K99" s="66" t="s">
        <v>225</v>
      </c>
      <c r="L99" s="66"/>
      <c r="M99" s="66"/>
      <c r="N99" s="66"/>
      <c r="O99" s="66"/>
      <c r="P99" s="66"/>
      <c r="Q99" s="66"/>
      <c r="R99" s="66"/>
      <c r="S99" s="66"/>
      <c r="T99" s="66"/>
      <c r="U99" s="66" t="s">
        <v>226</v>
      </c>
    </row>
    <row r="100" spans="1:22" s="28" customFormat="1" ht="24" x14ac:dyDescent="0.2">
      <c r="A100" s="67"/>
      <c r="B100" s="68" t="s">
        <v>227</v>
      </c>
      <c r="C100" s="69" t="s">
        <v>228</v>
      </c>
      <c r="D100" s="70"/>
      <c r="E100" s="71"/>
      <c r="F100" s="70"/>
      <c r="G100" s="70">
        <v>41</v>
      </c>
      <c r="H100" s="70"/>
      <c r="I100" s="70"/>
      <c r="J100" s="70">
        <v>475</v>
      </c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59"/>
    </row>
    <row r="101" spans="1:22" s="28" customFormat="1" ht="24" x14ac:dyDescent="0.2">
      <c r="A101" s="67"/>
      <c r="B101" s="68" t="s">
        <v>229</v>
      </c>
      <c r="C101" s="69" t="s">
        <v>230</v>
      </c>
      <c r="D101" s="70"/>
      <c r="E101" s="71"/>
      <c r="F101" s="70"/>
      <c r="G101" s="70">
        <v>24</v>
      </c>
      <c r="H101" s="70"/>
      <c r="I101" s="70"/>
      <c r="J101" s="70">
        <v>259</v>
      </c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59"/>
    </row>
    <row r="102" spans="1:22" s="28" customFormat="1" ht="12" x14ac:dyDescent="0.2">
      <c r="A102" s="67"/>
      <c r="B102" s="68" t="s">
        <v>61</v>
      </c>
      <c r="C102" s="69" t="s">
        <v>62</v>
      </c>
      <c r="D102" s="70"/>
      <c r="E102" s="71"/>
      <c r="F102" s="70"/>
      <c r="G102" s="70">
        <v>669</v>
      </c>
      <c r="H102" s="70"/>
      <c r="I102" s="70"/>
      <c r="J102" s="70">
        <v>3459</v>
      </c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59"/>
    </row>
    <row r="103" spans="1:22" s="28" customFormat="1" ht="288" x14ac:dyDescent="0.2">
      <c r="A103" s="62">
        <v>29</v>
      </c>
      <c r="B103" s="63" t="s">
        <v>231</v>
      </c>
      <c r="C103" s="64">
        <v>3</v>
      </c>
      <c r="D103" s="65">
        <v>13.33</v>
      </c>
      <c r="E103" s="66">
        <v>11.15</v>
      </c>
      <c r="F103" s="65">
        <v>2.1800000000000002</v>
      </c>
      <c r="G103" s="65">
        <v>40</v>
      </c>
      <c r="H103" s="65">
        <v>33</v>
      </c>
      <c r="I103" s="65">
        <v>7</v>
      </c>
      <c r="J103" s="65">
        <v>492</v>
      </c>
      <c r="K103" s="66">
        <v>454</v>
      </c>
      <c r="L103" s="66"/>
      <c r="M103" s="66"/>
      <c r="N103" s="66"/>
      <c r="O103" s="66"/>
      <c r="P103" s="66"/>
      <c r="Q103" s="66"/>
      <c r="R103" s="66"/>
      <c r="S103" s="66"/>
      <c r="T103" s="66"/>
      <c r="U103" s="66">
        <v>38</v>
      </c>
    </row>
    <row r="104" spans="1:22" s="28" customFormat="1" ht="24" x14ac:dyDescent="0.2">
      <c r="A104" s="67"/>
      <c r="B104" s="68" t="s">
        <v>232</v>
      </c>
      <c r="C104" s="69" t="s">
        <v>233</v>
      </c>
      <c r="D104" s="70"/>
      <c r="E104" s="71"/>
      <c r="F104" s="70"/>
      <c r="G104" s="70">
        <v>38</v>
      </c>
      <c r="H104" s="70"/>
      <c r="I104" s="70"/>
      <c r="J104" s="70">
        <v>445</v>
      </c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59"/>
    </row>
    <row r="105" spans="1:22" s="28" customFormat="1" ht="24" x14ac:dyDescent="0.2">
      <c r="A105" s="67"/>
      <c r="B105" s="68" t="s">
        <v>234</v>
      </c>
      <c r="C105" s="69" t="s">
        <v>235</v>
      </c>
      <c r="D105" s="70"/>
      <c r="E105" s="71"/>
      <c r="F105" s="70"/>
      <c r="G105" s="70">
        <v>23</v>
      </c>
      <c r="H105" s="70"/>
      <c r="I105" s="70"/>
      <c r="J105" s="70">
        <v>254</v>
      </c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59"/>
    </row>
    <row r="106" spans="1:22" s="28" customFormat="1" ht="12" x14ac:dyDescent="0.2">
      <c r="A106" s="67"/>
      <c r="B106" s="68" t="s">
        <v>61</v>
      </c>
      <c r="C106" s="69" t="s">
        <v>62</v>
      </c>
      <c r="D106" s="70"/>
      <c r="E106" s="71"/>
      <c r="F106" s="70"/>
      <c r="G106" s="70">
        <v>101</v>
      </c>
      <c r="H106" s="70"/>
      <c r="I106" s="70"/>
      <c r="J106" s="70">
        <v>1191</v>
      </c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59"/>
    </row>
    <row r="107" spans="1:22" s="28" customFormat="1" ht="300" x14ac:dyDescent="0.2">
      <c r="A107" s="62">
        <v>30</v>
      </c>
      <c r="B107" s="63" t="s">
        <v>236</v>
      </c>
      <c r="C107" s="64">
        <v>3</v>
      </c>
      <c r="D107" s="65">
        <v>27.06</v>
      </c>
      <c r="E107" s="66" t="s">
        <v>237</v>
      </c>
      <c r="F107" s="65">
        <v>3.28</v>
      </c>
      <c r="G107" s="65">
        <v>81</v>
      </c>
      <c r="H107" s="65" t="s">
        <v>238</v>
      </c>
      <c r="I107" s="65">
        <v>10</v>
      </c>
      <c r="J107" s="65">
        <v>855</v>
      </c>
      <c r="K107" s="66" t="s">
        <v>239</v>
      </c>
      <c r="L107" s="66"/>
      <c r="M107" s="66"/>
      <c r="N107" s="66"/>
      <c r="O107" s="66"/>
      <c r="P107" s="66"/>
      <c r="Q107" s="66"/>
      <c r="R107" s="66"/>
      <c r="S107" s="66"/>
      <c r="T107" s="66"/>
      <c r="U107" s="66">
        <v>58</v>
      </c>
    </row>
    <row r="108" spans="1:22" s="28" customFormat="1" ht="24" x14ac:dyDescent="0.2">
      <c r="A108" s="67"/>
      <c r="B108" s="68" t="s">
        <v>240</v>
      </c>
      <c r="C108" s="69" t="s">
        <v>233</v>
      </c>
      <c r="D108" s="70"/>
      <c r="E108" s="71"/>
      <c r="F108" s="70"/>
      <c r="G108" s="70">
        <v>58</v>
      </c>
      <c r="H108" s="70"/>
      <c r="I108" s="70"/>
      <c r="J108" s="70">
        <v>666</v>
      </c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59"/>
    </row>
    <row r="109" spans="1:22" s="28" customFormat="1" ht="24" x14ac:dyDescent="0.2">
      <c r="A109" s="67"/>
      <c r="B109" s="68" t="s">
        <v>241</v>
      </c>
      <c r="C109" s="69" t="s">
        <v>235</v>
      </c>
      <c r="D109" s="70"/>
      <c r="E109" s="71"/>
      <c r="F109" s="70"/>
      <c r="G109" s="70">
        <v>35</v>
      </c>
      <c r="H109" s="70"/>
      <c r="I109" s="70"/>
      <c r="J109" s="70">
        <v>381</v>
      </c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59"/>
    </row>
    <row r="110" spans="1:22" s="28" customFormat="1" ht="12" x14ac:dyDescent="0.2">
      <c r="A110" s="67"/>
      <c r="B110" s="68" t="s">
        <v>61</v>
      </c>
      <c r="C110" s="69" t="s">
        <v>62</v>
      </c>
      <c r="D110" s="70"/>
      <c r="E110" s="71"/>
      <c r="F110" s="70"/>
      <c r="G110" s="70">
        <v>174</v>
      </c>
      <c r="H110" s="70"/>
      <c r="I110" s="70"/>
      <c r="J110" s="70">
        <v>1902</v>
      </c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59"/>
    </row>
    <row r="111" spans="1:22" s="28" customFormat="1" ht="48" x14ac:dyDescent="0.2">
      <c r="A111" s="62">
        <v>31</v>
      </c>
      <c r="B111" s="63" t="s">
        <v>242</v>
      </c>
      <c r="C111" s="64" t="s">
        <v>243</v>
      </c>
      <c r="D111" s="65">
        <v>32.56</v>
      </c>
      <c r="E111" s="66" t="s">
        <v>244</v>
      </c>
      <c r="F111" s="65"/>
      <c r="G111" s="65">
        <v>205</v>
      </c>
      <c r="H111" s="65" t="s">
        <v>245</v>
      </c>
      <c r="I111" s="65"/>
      <c r="J111" s="65">
        <v>2625</v>
      </c>
      <c r="K111" s="66" t="s">
        <v>246</v>
      </c>
      <c r="L111" s="66"/>
      <c r="M111" s="66"/>
      <c r="N111" s="66"/>
      <c r="O111" s="66"/>
      <c r="P111" s="66"/>
      <c r="Q111" s="66"/>
      <c r="R111" s="66"/>
      <c r="S111" s="66"/>
      <c r="T111" s="66"/>
      <c r="U111" s="66"/>
    </row>
    <row r="112" spans="1:22" s="28" customFormat="1" ht="24" x14ac:dyDescent="0.2">
      <c r="A112" s="67"/>
      <c r="B112" s="68" t="s">
        <v>247</v>
      </c>
      <c r="C112" s="69" t="s">
        <v>248</v>
      </c>
      <c r="D112" s="70"/>
      <c r="E112" s="71"/>
      <c r="F112" s="70"/>
      <c r="G112" s="70">
        <v>46</v>
      </c>
      <c r="H112" s="70"/>
      <c r="I112" s="70"/>
      <c r="J112" s="70">
        <v>529</v>
      </c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59"/>
    </row>
    <row r="113" spans="1:22" s="28" customFormat="1" ht="24" x14ac:dyDescent="0.2">
      <c r="A113" s="67"/>
      <c r="B113" s="68" t="s">
        <v>249</v>
      </c>
      <c r="C113" s="69" t="s">
        <v>77</v>
      </c>
      <c r="D113" s="70"/>
      <c r="E113" s="71"/>
      <c r="F113" s="70"/>
      <c r="G113" s="70">
        <v>30</v>
      </c>
      <c r="H113" s="70"/>
      <c r="I113" s="70"/>
      <c r="J113" s="70">
        <v>320</v>
      </c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59"/>
    </row>
    <row r="114" spans="1:22" s="28" customFormat="1" ht="12" x14ac:dyDescent="0.2">
      <c r="A114" s="67"/>
      <c r="B114" s="68" t="s">
        <v>61</v>
      </c>
      <c r="C114" s="69" t="s">
        <v>62</v>
      </c>
      <c r="D114" s="70"/>
      <c r="E114" s="71"/>
      <c r="F114" s="70"/>
      <c r="G114" s="70">
        <v>281</v>
      </c>
      <c r="H114" s="70"/>
      <c r="I114" s="70"/>
      <c r="J114" s="70">
        <v>3474</v>
      </c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59"/>
    </row>
    <row r="115" spans="1:22" s="28" customFormat="1" ht="60" x14ac:dyDescent="0.2">
      <c r="A115" s="62">
        <v>32</v>
      </c>
      <c r="B115" s="63" t="s">
        <v>250</v>
      </c>
      <c r="C115" s="64">
        <v>6.3066000000000004</v>
      </c>
      <c r="D115" s="65">
        <v>44.21</v>
      </c>
      <c r="E115" s="66"/>
      <c r="F115" s="65">
        <v>44.21</v>
      </c>
      <c r="G115" s="65">
        <v>279</v>
      </c>
      <c r="H115" s="65"/>
      <c r="I115" s="65">
        <v>279</v>
      </c>
      <c r="J115" s="65">
        <v>2560</v>
      </c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>
        <v>2560</v>
      </c>
    </row>
    <row r="116" spans="1:22" s="28" customFormat="1" ht="12" x14ac:dyDescent="0.2">
      <c r="A116" s="67"/>
      <c r="B116" s="68" t="s">
        <v>61</v>
      </c>
      <c r="C116" s="69" t="s">
        <v>62</v>
      </c>
      <c r="D116" s="70"/>
      <c r="E116" s="71"/>
      <c r="F116" s="70"/>
      <c r="G116" s="70">
        <v>279</v>
      </c>
      <c r="H116" s="70"/>
      <c r="I116" s="70"/>
      <c r="J116" s="70">
        <v>2560</v>
      </c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59"/>
    </row>
    <row r="117" spans="1:22" s="28" customFormat="1" ht="72" x14ac:dyDescent="0.2">
      <c r="A117" s="62">
        <v>33</v>
      </c>
      <c r="B117" s="63" t="s">
        <v>251</v>
      </c>
      <c r="C117" s="64">
        <v>6.3066000000000004</v>
      </c>
      <c r="D117" s="65">
        <v>24.01</v>
      </c>
      <c r="E117" s="66"/>
      <c r="F117" s="65">
        <v>24.01</v>
      </c>
      <c r="G117" s="65">
        <v>151</v>
      </c>
      <c r="H117" s="65"/>
      <c r="I117" s="65">
        <v>151</v>
      </c>
      <c r="J117" s="65">
        <v>711</v>
      </c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>
        <v>711</v>
      </c>
    </row>
    <row r="118" spans="1:22" s="28" customFormat="1" ht="12" x14ac:dyDescent="0.2">
      <c r="A118" s="67"/>
      <c r="B118" s="68" t="s">
        <v>61</v>
      </c>
      <c r="C118" s="69" t="s">
        <v>62</v>
      </c>
      <c r="D118" s="70"/>
      <c r="E118" s="71"/>
      <c r="F118" s="70"/>
      <c r="G118" s="70">
        <v>151</v>
      </c>
      <c r="H118" s="70"/>
      <c r="I118" s="70"/>
      <c r="J118" s="70">
        <v>711</v>
      </c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59"/>
    </row>
    <row r="119" spans="1:22" s="28" customFormat="1" ht="84" x14ac:dyDescent="0.2">
      <c r="A119" s="72">
        <v>34</v>
      </c>
      <c r="B119" s="73" t="s">
        <v>252</v>
      </c>
      <c r="C119" s="74">
        <v>6.3066000000000004</v>
      </c>
      <c r="D119" s="75">
        <v>252.76</v>
      </c>
      <c r="E119" s="76" t="s">
        <v>253</v>
      </c>
      <c r="F119" s="75"/>
      <c r="G119" s="75">
        <v>1594</v>
      </c>
      <c r="H119" s="75" t="s">
        <v>254</v>
      </c>
      <c r="I119" s="75"/>
      <c r="J119" s="75">
        <v>10090</v>
      </c>
      <c r="K119" s="76" t="s">
        <v>255</v>
      </c>
      <c r="L119" s="76"/>
      <c r="M119" s="76"/>
      <c r="N119" s="76"/>
      <c r="O119" s="76"/>
      <c r="P119" s="76"/>
      <c r="Q119" s="76"/>
      <c r="R119" s="76"/>
      <c r="S119" s="76"/>
      <c r="T119" s="76"/>
      <c r="U119" s="76"/>
    </row>
    <row r="120" spans="1:22" s="28" customFormat="1" ht="36" x14ac:dyDescent="0.2">
      <c r="A120" s="117" t="s">
        <v>256</v>
      </c>
      <c r="B120" s="117"/>
      <c r="C120" s="117"/>
      <c r="D120" s="117"/>
      <c r="E120" s="117"/>
      <c r="F120" s="117"/>
      <c r="G120" s="77">
        <v>34653</v>
      </c>
      <c r="H120" s="77" t="s">
        <v>257</v>
      </c>
      <c r="I120" s="77" t="s">
        <v>258</v>
      </c>
      <c r="J120" s="77">
        <v>234620</v>
      </c>
      <c r="K120" s="77" t="s">
        <v>259</v>
      </c>
      <c r="L120" s="77"/>
      <c r="M120" s="77"/>
      <c r="N120" s="77"/>
      <c r="O120" s="77"/>
      <c r="P120" s="77"/>
      <c r="Q120" s="77"/>
      <c r="R120" s="77"/>
      <c r="S120" s="77"/>
      <c r="T120" s="77"/>
      <c r="U120" s="77" t="s">
        <v>260</v>
      </c>
    </row>
    <row r="121" spans="1:22" s="28" customFormat="1" ht="12" x14ac:dyDescent="0.2">
      <c r="A121" s="117" t="s">
        <v>261</v>
      </c>
      <c r="B121" s="117"/>
      <c r="C121" s="117"/>
      <c r="D121" s="117"/>
      <c r="E121" s="117"/>
      <c r="F121" s="11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</row>
    <row r="122" spans="1:22" s="28" customFormat="1" ht="12" x14ac:dyDescent="0.2">
      <c r="A122" s="117" t="s">
        <v>262</v>
      </c>
      <c r="B122" s="117"/>
      <c r="C122" s="117"/>
      <c r="D122" s="117"/>
      <c r="E122" s="117"/>
      <c r="F122" s="117"/>
      <c r="G122" s="77">
        <v>3955</v>
      </c>
      <c r="H122" s="77"/>
      <c r="I122" s="77"/>
      <c r="J122" s="77">
        <v>53670</v>
      </c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</row>
    <row r="123" spans="1:22" s="28" customFormat="1" ht="12" x14ac:dyDescent="0.2">
      <c r="A123" s="117" t="s">
        <v>263</v>
      </c>
      <c r="B123" s="117"/>
      <c r="C123" s="117"/>
      <c r="D123" s="117"/>
      <c r="E123" s="117"/>
      <c r="F123" s="117"/>
      <c r="G123" s="77">
        <v>29448</v>
      </c>
      <c r="H123" s="77"/>
      <c r="I123" s="77"/>
      <c r="J123" s="77">
        <v>173501</v>
      </c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</row>
    <row r="124" spans="1:22" s="28" customFormat="1" ht="12" x14ac:dyDescent="0.2">
      <c r="A124" s="117" t="s">
        <v>264</v>
      </c>
      <c r="B124" s="117"/>
      <c r="C124" s="117"/>
      <c r="D124" s="117"/>
      <c r="E124" s="117"/>
      <c r="F124" s="117"/>
      <c r="G124" s="77">
        <v>1499</v>
      </c>
      <c r="H124" s="77"/>
      <c r="I124" s="77"/>
      <c r="J124" s="77">
        <v>10837</v>
      </c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1:22" s="28" customFormat="1" ht="12" x14ac:dyDescent="0.2">
      <c r="A125" s="118" t="s">
        <v>265</v>
      </c>
      <c r="B125" s="118"/>
      <c r="C125" s="118"/>
      <c r="D125" s="118"/>
      <c r="E125" s="118"/>
      <c r="F125" s="118"/>
      <c r="G125" s="78">
        <v>3745</v>
      </c>
      <c r="H125" s="78"/>
      <c r="I125" s="78"/>
      <c r="J125" s="78">
        <v>43143</v>
      </c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1:22" s="28" customFormat="1" ht="12" x14ac:dyDescent="0.2">
      <c r="A126" s="118" t="s">
        <v>266</v>
      </c>
      <c r="B126" s="118"/>
      <c r="C126" s="118"/>
      <c r="D126" s="118"/>
      <c r="E126" s="118"/>
      <c r="F126" s="118"/>
      <c r="G126" s="78">
        <v>2412</v>
      </c>
      <c r="H126" s="78"/>
      <c r="I126" s="78"/>
      <c r="J126" s="78">
        <v>26052</v>
      </c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1:22" s="28" customFormat="1" ht="12" x14ac:dyDescent="0.2">
      <c r="A127" s="118" t="s">
        <v>267</v>
      </c>
      <c r="B127" s="118"/>
      <c r="C127" s="118"/>
      <c r="D127" s="118"/>
      <c r="E127" s="118"/>
      <c r="F127" s="11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1:22" s="28" customFormat="1" ht="12" x14ac:dyDescent="0.2">
      <c r="A128" s="117" t="s">
        <v>268</v>
      </c>
      <c r="B128" s="117"/>
      <c r="C128" s="117"/>
      <c r="D128" s="117"/>
      <c r="E128" s="117"/>
      <c r="F128" s="117"/>
      <c r="G128" s="77">
        <v>3940</v>
      </c>
      <c r="H128" s="77"/>
      <c r="I128" s="77"/>
      <c r="J128" s="77">
        <v>43470</v>
      </c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</row>
    <row r="129" spans="1:21" s="28" customFormat="1" ht="12" x14ac:dyDescent="0.2">
      <c r="A129" s="117" t="s">
        <v>269</v>
      </c>
      <c r="B129" s="117"/>
      <c r="C129" s="117"/>
      <c r="D129" s="117"/>
      <c r="E129" s="117"/>
      <c r="F129" s="117"/>
      <c r="G129" s="77">
        <v>476</v>
      </c>
      <c r="H129" s="77"/>
      <c r="I129" s="77"/>
      <c r="J129" s="77">
        <v>5643</v>
      </c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1:21" s="28" customFormat="1" ht="12" x14ac:dyDescent="0.2">
      <c r="A130" s="117" t="s">
        <v>270</v>
      </c>
      <c r="B130" s="117"/>
      <c r="C130" s="117"/>
      <c r="D130" s="117"/>
      <c r="E130" s="117"/>
      <c r="F130" s="117"/>
      <c r="G130" s="77">
        <v>144</v>
      </c>
      <c r="H130" s="77"/>
      <c r="I130" s="77"/>
      <c r="J130" s="77">
        <v>1754</v>
      </c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1:21" s="28" customFormat="1" ht="12" x14ac:dyDescent="0.2">
      <c r="A131" s="117" t="s">
        <v>271</v>
      </c>
      <c r="B131" s="117"/>
      <c r="C131" s="117"/>
      <c r="D131" s="117"/>
      <c r="E131" s="117"/>
      <c r="F131" s="117"/>
      <c r="G131" s="77">
        <v>17</v>
      </c>
      <c r="H131" s="77"/>
      <c r="I131" s="77"/>
      <c r="J131" s="77">
        <v>195</v>
      </c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1:21" s="28" customFormat="1" ht="12" x14ac:dyDescent="0.2">
      <c r="A132" s="117" t="s">
        <v>272</v>
      </c>
      <c r="B132" s="117"/>
      <c r="C132" s="117"/>
      <c r="D132" s="117"/>
      <c r="E132" s="117"/>
      <c r="F132" s="117"/>
      <c r="G132" s="77">
        <v>3775</v>
      </c>
      <c r="H132" s="77"/>
      <c r="I132" s="77"/>
      <c r="J132" s="77">
        <v>30951</v>
      </c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1:21" s="28" customFormat="1" ht="12" x14ac:dyDescent="0.2">
      <c r="A133" s="117" t="s">
        <v>273</v>
      </c>
      <c r="B133" s="117"/>
      <c r="C133" s="117"/>
      <c r="D133" s="117"/>
      <c r="E133" s="117"/>
      <c r="F133" s="117"/>
      <c r="G133" s="77">
        <v>2546</v>
      </c>
      <c r="H133" s="77"/>
      <c r="I133" s="77"/>
      <c r="J133" s="77">
        <v>27004</v>
      </c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1:21" s="28" customFormat="1" ht="12" x14ac:dyDescent="0.2">
      <c r="A134" s="117" t="s">
        <v>274</v>
      </c>
      <c r="B134" s="117"/>
      <c r="C134" s="117"/>
      <c r="D134" s="117"/>
      <c r="E134" s="117"/>
      <c r="F134" s="117"/>
      <c r="G134" s="77">
        <v>26662</v>
      </c>
      <c r="H134" s="77"/>
      <c r="I134" s="77"/>
      <c r="J134" s="77">
        <v>171411</v>
      </c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1:21" s="28" customFormat="1" ht="26.1" customHeight="1" x14ac:dyDescent="0.2">
      <c r="A135" s="117" t="s">
        <v>275</v>
      </c>
      <c r="B135" s="117"/>
      <c r="C135" s="117"/>
      <c r="D135" s="117"/>
      <c r="E135" s="117"/>
      <c r="F135" s="117"/>
      <c r="G135" s="77">
        <v>669</v>
      </c>
      <c r="H135" s="77"/>
      <c r="I135" s="77"/>
      <c r="J135" s="77">
        <v>3459</v>
      </c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1:21" s="28" customFormat="1" ht="26.1" customHeight="1" x14ac:dyDescent="0.2">
      <c r="A136" s="117" t="s">
        <v>276</v>
      </c>
      <c r="B136" s="117"/>
      <c r="C136" s="117"/>
      <c r="D136" s="117"/>
      <c r="E136" s="117"/>
      <c r="F136" s="117"/>
      <c r="G136" s="77">
        <v>276</v>
      </c>
      <c r="H136" s="77"/>
      <c r="I136" s="77"/>
      <c r="J136" s="77">
        <v>3093</v>
      </c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1:21" s="28" customFormat="1" ht="12" x14ac:dyDescent="0.2">
      <c r="A137" s="117" t="s">
        <v>277</v>
      </c>
      <c r="B137" s="117"/>
      <c r="C137" s="117"/>
      <c r="D137" s="117"/>
      <c r="E137" s="117"/>
      <c r="F137" s="117"/>
      <c r="G137" s="77">
        <v>281</v>
      </c>
      <c r="H137" s="77"/>
      <c r="I137" s="77"/>
      <c r="J137" s="77">
        <v>3474</v>
      </c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1:21" s="28" customFormat="1" ht="12" x14ac:dyDescent="0.2">
      <c r="A138" s="117" t="s">
        <v>278</v>
      </c>
      <c r="B138" s="117"/>
      <c r="C138" s="117"/>
      <c r="D138" s="117"/>
      <c r="E138" s="117"/>
      <c r="F138" s="117"/>
      <c r="G138" s="77">
        <v>279</v>
      </c>
      <c r="H138" s="77"/>
      <c r="I138" s="77"/>
      <c r="J138" s="77">
        <v>2560</v>
      </c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1:21" s="28" customFormat="1" ht="12" x14ac:dyDescent="0.2">
      <c r="A139" s="117" t="s">
        <v>279</v>
      </c>
      <c r="B139" s="117"/>
      <c r="C139" s="117"/>
      <c r="D139" s="117"/>
      <c r="E139" s="117"/>
      <c r="F139" s="117"/>
      <c r="G139" s="77">
        <v>1745</v>
      </c>
      <c r="H139" s="77"/>
      <c r="I139" s="77"/>
      <c r="J139" s="77">
        <v>10801</v>
      </c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1:21" s="28" customFormat="1" ht="12" x14ac:dyDescent="0.2">
      <c r="A140" s="117" t="s">
        <v>280</v>
      </c>
      <c r="B140" s="117"/>
      <c r="C140" s="117"/>
      <c r="D140" s="117"/>
      <c r="E140" s="117"/>
      <c r="F140" s="117"/>
      <c r="G140" s="77">
        <v>40810</v>
      </c>
      <c r="H140" s="77"/>
      <c r="I140" s="77"/>
      <c r="J140" s="77">
        <v>303815</v>
      </c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1:21" s="28" customFormat="1" ht="12" x14ac:dyDescent="0.2">
      <c r="A141" s="117" t="s">
        <v>281</v>
      </c>
      <c r="B141" s="117"/>
      <c r="C141" s="117"/>
      <c r="D141" s="117"/>
      <c r="E141" s="117"/>
      <c r="F141" s="117"/>
      <c r="G141" s="77">
        <v>8162</v>
      </c>
      <c r="H141" s="77"/>
      <c r="I141" s="77"/>
      <c r="J141" s="77">
        <v>60763</v>
      </c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1:21" s="28" customFormat="1" ht="12" x14ac:dyDescent="0.2">
      <c r="A142" s="118" t="s">
        <v>282</v>
      </c>
      <c r="B142" s="118"/>
      <c r="C142" s="118"/>
      <c r="D142" s="118"/>
      <c r="E142" s="118"/>
      <c r="F142" s="118"/>
      <c r="G142" s="78">
        <v>48972</v>
      </c>
      <c r="H142" s="78"/>
      <c r="I142" s="78"/>
      <c r="J142" s="78">
        <v>364578</v>
      </c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1:21" s="28" customFormat="1" ht="12" x14ac:dyDescent="0.2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</row>
    <row r="144" spans="1:21" s="28" customFormat="1" x14ac:dyDescent="0.2">
      <c r="A144" s="30"/>
      <c r="B144" s="31" t="s">
        <v>40</v>
      </c>
      <c r="C144" s="32"/>
      <c r="D144" s="30"/>
      <c r="E144" s="30"/>
      <c r="F144" s="32"/>
      <c r="G144" s="33">
        <f>IF(ISBLANK(X20),"",ROUND(Y20/X20,2)*100)</f>
        <v>95</v>
      </c>
      <c r="H144" s="4"/>
      <c r="I144" s="4"/>
      <c r="J144" s="33">
        <f>IF(ISBLANK(X21),"",ROUND(Y21/X21,2)*100)</f>
        <v>80</v>
      </c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1:25" s="32" customFormat="1" ht="12.75" customHeight="1" x14ac:dyDescent="0.2">
      <c r="A145" s="30"/>
      <c r="B145" s="31" t="s">
        <v>41</v>
      </c>
      <c r="D145" s="30"/>
      <c r="E145" s="30"/>
      <c r="G145" s="22">
        <f>IF(ISBLANK(X20),"",ROUND(Z20/X20,2)*100)</f>
        <v>61</v>
      </c>
      <c r="H145" s="6"/>
      <c r="I145" s="6"/>
      <c r="J145" s="22">
        <f>IF(ISBLANK(X21),"",ROUND(Z21/X21,2)*100)</f>
        <v>49</v>
      </c>
      <c r="X145" s="15"/>
      <c r="Y145" s="16"/>
    </row>
    <row r="146" spans="1:25" s="32" customFormat="1" ht="12.75" customHeight="1" x14ac:dyDescent="0.2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5" s="6" customFormat="1" ht="12" x14ac:dyDescent="0.2">
      <c r="A147" s="57" t="s">
        <v>50</v>
      </c>
    </row>
    <row r="148" spans="1:25" s="6" customFormat="1" ht="12" x14ac:dyDescent="0.2">
      <c r="A148" s="34"/>
    </row>
    <row r="149" spans="1:25" s="6" customFormat="1" ht="12" x14ac:dyDescent="0.2">
      <c r="A149" s="57" t="s">
        <v>51</v>
      </c>
    </row>
    <row r="150" spans="1:25" s="6" customFormat="1" ht="12" x14ac:dyDescent="0.2">
      <c r="A150" s="23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</row>
    <row r="151" spans="1:25" s="34" customForma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</sheetData>
  <mergeCells count="48">
    <mergeCell ref="A140:F140"/>
    <mergeCell ref="A141:F141"/>
    <mergeCell ref="A142:F142"/>
    <mergeCell ref="A135:F135"/>
    <mergeCell ref="A136:F136"/>
    <mergeCell ref="A137:F137"/>
    <mergeCell ref="A138:F138"/>
    <mergeCell ref="A139:F139"/>
    <mergeCell ref="A130:F130"/>
    <mergeCell ref="A131:F131"/>
    <mergeCell ref="A132:F132"/>
    <mergeCell ref="A133:F133"/>
    <mergeCell ref="A134:F134"/>
    <mergeCell ref="A125:F125"/>
    <mergeCell ref="A126:F126"/>
    <mergeCell ref="A127:F127"/>
    <mergeCell ref="A128:F128"/>
    <mergeCell ref="A129:F129"/>
    <mergeCell ref="A120:F120"/>
    <mergeCell ref="A121:F121"/>
    <mergeCell ref="A122:F122"/>
    <mergeCell ref="A123:F123"/>
    <mergeCell ref="A124:F124"/>
    <mergeCell ref="A26:A28"/>
    <mergeCell ref="B26:B28"/>
    <mergeCell ref="C26:C28"/>
    <mergeCell ref="D26:F26"/>
    <mergeCell ref="D27:D28"/>
    <mergeCell ref="G20:H20"/>
    <mergeCell ref="J20:K20"/>
    <mergeCell ref="J18:K18"/>
    <mergeCell ref="J19:K19"/>
    <mergeCell ref="A11:U11"/>
    <mergeCell ref="A12:U12"/>
    <mergeCell ref="A13:U13"/>
    <mergeCell ref="A14:U14"/>
    <mergeCell ref="J16:U16"/>
    <mergeCell ref="J17:K17"/>
    <mergeCell ref="G18:H18"/>
    <mergeCell ref="G19:H19"/>
    <mergeCell ref="G16:I16"/>
    <mergeCell ref="G17:H17"/>
    <mergeCell ref="J21:K21"/>
    <mergeCell ref="J27:J28"/>
    <mergeCell ref="G26:I26"/>
    <mergeCell ref="J26:U26"/>
    <mergeCell ref="G27:G28"/>
    <mergeCell ref="G21:H21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5" fitToHeight="30000" orientation="landscape" r:id="rId1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8">
    <pageSetUpPr fitToPage="1"/>
  </sheetPr>
  <dimension ref="A1:W114"/>
  <sheetViews>
    <sheetView showGridLines="0" tabSelected="1" zoomScaleNormal="100" workbookViewId="0">
      <selection activeCell="A9" sqref="A9:N9"/>
    </sheetView>
  </sheetViews>
  <sheetFormatPr defaultRowHeight="12.75" x14ac:dyDescent="0.2"/>
  <cols>
    <col min="1" max="1" width="6" style="1" customWidth="1"/>
    <col min="2" max="2" width="16" style="1" customWidth="1"/>
    <col min="3" max="3" width="33.5703125" style="1" customWidth="1"/>
    <col min="4" max="6" width="11.5703125" style="1" customWidth="1"/>
    <col min="7" max="7" width="12.7109375" style="1" customWidth="1"/>
    <col min="8" max="10" width="11.5703125" style="1" customWidth="1"/>
    <col min="11" max="11" width="12.7109375" style="1" customWidth="1"/>
    <col min="12" max="12" width="12.7109375" style="1" hidden="1" customWidth="1"/>
    <col min="13" max="13" width="11.28515625" style="1" customWidth="1"/>
    <col min="14" max="14" width="15.28515625" style="1" customWidth="1"/>
    <col min="15" max="18" width="9.140625" style="1" hidden="1" customWidth="1"/>
    <col min="19" max="16384" width="9.140625" style="1"/>
  </cols>
  <sheetData>
    <row r="1" spans="1:23" x14ac:dyDescent="0.2">
      <c r="I1" s="1" t="s">
        <v>43</v>
      </c>
    </row>
    <row r="3" spans="1:23" x14ac:dyDescent="0.2">
      <c r="I3" s="1" t="s">
        <v>510</v>
      </c>
    </row>
    <row r="5" spans="1:23" s="7" customFormat="1" x14ac:dyDescent="0.2">
      <c r="A5" s="58" t="s">
        <v>508</v>
      </c>
      <c r="B5" s="6"/>
      <c r="C5" s="6"/>
      <c r="D5" s="6"/>
      <c r="L5" s="35"/>
    </row>
    <row r="6" spans="1:23" s="7" customFormat="1" x14ac:dyDescent="0.2">
      <c r="A6" s="5"/>
      <c r="B6" s="6"/>
      <c r="C6" s="6"/>
      <c r="D6" s="6"/>
      <c r="L6" s="35"/>
    </row>
    <row r="7" spans="1:23" s="7" customFormat="1" x14ac:dyDescent="0.2">
      <c r="A7" s="58" t="s">
        <v>509</v>
      </c>
      <c r="B7" s="6"/>
      <c r="C7" s="6"/>
      <c r="D7" s="6"/>
      <c r="L7" s="35"/>
    </row>
    <row r="8" spans="1:23" s="7" customFormat="1" ht="15" x14ac:dyDescent="0.25">
      <c r="A8" s="110" t="s">
        <v>39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9"/>
      <c r="P8" s="9"/>
      <c r="Q8" s="9"/>
      <c r="R8" s="9"/>
      <c r="S8" s="9"/>
      <c r="T8" s="9"/>
      <c r="U8" s="9"/>
      <c r="V8" s="9"/>
      <c r="W8" s="9"/>
    </row>
    <row r="9" spans="1:23" s="7" customFormat="1" ht="12" x14ac:dyDescent="0.2">
      <c r="A9" s="111" t="s">
        <v>35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0"/>
      <c r="P9" s="10"/>
      <c r="Q9" s="10"/>
      <c r="R9" s="10"/>
      <c r="S9" s="10"/>
      <c r="T9" s="10"/>
      <c r="U9" s="10"/>
      <c r="V9" s="10"/>
      <c r="W9" s="10"/>
    </row>
    <row r="10" spans="1:23" s="7" customFormat="1" ht="12" x14ac:dyDescent="0.2">
      <c r="A10" s="111" t="s">
        <v>511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7" customFormat="1" ht="12" x14ac:dyDescent="0.2">
      <c r="A11" s="112" t="s">
        <v>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8"/>
      <c r="P11" s="8"/>
      <c r="Q11" s="8"/>
      <c r="R11" s="8"/>
      <c r="S11" s="8"/>
      <c r="T11" s="8"/>
      <c r="U11" s="8"/>
      <c r="V11" s="8"/>
      <c r="W11" s="8"/>
    </row>
    <row r="12" spans="1:23" s="7" customFormat="1" x14ac:dyDescent="0.2">
      <c r="L12" s="35"/>
    </row>
    <row r="13" spans="1:23" s="7" customFormat="1" ht="12.75" customHeight="1" x14ac:dyDescent="0.2">
      <c r="G13" s="119" t="s">
        <v>21</v>
      </c>
      <c r="H13" s="120"/>
      <c r="I13" s="120"/>
      <c r="J13" s="119" t="s">
        <v>22</v>
      </c>
      <c r="K13" s="120"/>
      <c r="L13" s="120"/>
      <c r="M13" s="121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s="7" customFormat="1" x14ac:dyDescent="0.2">
      <c r="D14" s="5" t="s">
        <v>6</v>
      </c>
      <c r="G14" s="108">
        <v>40.81</v>
      </c>
      <c r="H14" s="109"/>
      <c r="I14" s="37" t="s">
        <v>7</v>
      </c>
      <c r="J14" s="104">
        <f>364578/1000</f>
        <v>364.57799999999997</v>
      </c>
      <c r="K14" s="105"/>
      <c r="L14" s="38"/>
      <c r="M14" s="11" t="s">
        <v>7</v>
      </c>
      <c r="N14" s="39"/>
      <c r="O14" s="39"/>
      <c r="P14" s="39"/>
      <c r="Q14" s="39"/>
      <c r="R14" s="39"/>
      <c r="S14" s="39"/>
      <c r="T14" s="39"/>
      <c r="U14" s="39"/>
      <c r="V14" s="39"/>
      <c r="W14" s="40"/>
    </row>
    <row r="15" spans="1:23" s="7" customFormat="1" x14ac:dyDescent="0.2">
      <c r="D15" s="5" t="s">
        <v>8</v>
      </c>
      <c r="G15" s="108">
        <f>(O15+O16)/1000</f>
        <v>0.359904</v>
      </c>
      <c r="H15" s="109"/>
      <c r="I15" s="37" t="s">
        <v>9</v>
      </c>
      <c r="J15" s="104">
        <f>(P15+P16)/1000</f>
        <v>0.359904</v>
      </c>
      <c r="K15" s="105"/>
      <c r="L15" s="15">
        <v>3706</v>
      </c>
      <c r="M15" s="11" t="s">
        <v>9</v>
      </c>
      <c r="N15" s="39"/>
      <c r="O15" s="15">
        <v>341.10149999999999</v>
      </c>
      <c r="P15" s="16">
        <v>341.10149999999999</v>
      </c>
      <c r="Q15" s="39"/>
      <c r="R15" s="39"/>
      <c r="S15" s="39"/>
      <c r="T15" s="39"/>
      <c r="U15" s="39"/>
      <c r="V15" s="39"/>
      <c r="W15" s="40"/>
    </row>
    <row r="16" spans="1:23" s="7" customFormat="1" x14ac:dyDescent="0.2">
      <c r="D16" s="5" t="s">
        <v>10</v>
      </c>
      <c r="G16" s="108">
        <f>3955/1000</f>
        <v>3.9550000000000001</v>
      </c>
      <c r="H16" s="109"/>
      <c r="I16" s="37" t="s">
        <v>7</v>
      </c>
      <c r="J16" s="104">
        <f>53670/1000</f>
        <v>53.67</v>
      </c>
      <c r="K16" s="105"/>
      <c r="L16" s="16">
        <v>50282</v>
      </c>
      <c r="M16" s="11" t="s">
        <v>7</v>
      </c>
      <c r="N16" s="39"/>
      <c r="O16" s="15">
        <v>18.802499999999998</v>
      </c>
      <c r="P16" s="16">
        <v>18.802499999999998</v>
      </c>
      <c r="Q16" s="15">
        <v>3706</v>
      </c>
      <c r="R16" s="16">
        <v>50282</v>
      </c>
      <c r="S16" s="39"/>
      <c r="T16" s="39"/>
      <c r="U16" s="39"/>
      <c r="V16" s="39"/>
      <c r="W16" s="40"/>
    </row>
    <row r="17" spans="1:23" s="7" customFormat="1" x14ac:dyDescent="0.2">
      <c r="F17" s="6"/>
      <c r="G17" s="17"/>
      <c r="H17" s="17"/>
      <c r="I17" s="18"/>
      <c r="J17" s="19"/>
      <c r="K17" s="41"/>
      <c r="L17" s="15">
        <v>249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</row>
    <row r="18" spans="1:23" s="7" customFormat="1" x14ac:dyDescent="0.2">
      <c r="B18" s="6"/>
      <c r="C18" s="6"/>
      <c r="D18" s="6"/>
      <c r="F18" s="14"/>
      <c r="G18" s="20"/>
      <c r="H18" s="20"/>
      <c r="I18" s="21"/>
      <c r="J18" s="22"/>
      <c r="K18" s="22"/>
      <c r="L18" s="16">
        <v>3388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1"/>
    </row>
    <row r="19" spans="1:23" s="7" customFormat="1" ht="12" x14ac:dyDescent="0.2">
      <c r="A19" s="58" t="s">
        <v>507</v>
      </c>
    </row>
    <row r="20" spans="1:23" s="7" customFormat="1" ht="13.5" thickBot="1" x14ac:dyDescent="0.25">
      <c r="A20" s="23"/>
      <c r="L20" s="35"/>
    </row>
    <row r="21" spans="1:23" s="25" customFormat="1" ht="23.25" customHeight="1" thickBot="1" x14ac:dyDescent="0.25">
      <c r="A21" s="122" t="s">
        <v>11</v>
      </c>
      <c r="B21" s="122" t="s">
        <v>0</v>
      </c>
      <c r="C21" s="122" t="s">
        <v>23</v>
      </c>
      <c r="D21" s="43" t="s">
        <v>24</v>
      </c>
      <c r="E21" s="122" t="s">
        <v>25</v>
      </c>
      <c r="F21" s="126" t="s">
        <v>26</v>
      </c>
      <c r="G21" s="127"/>
      <c r="H21" s="126" t="s">
        <v>27</v>
      </c>
      <c r="I21" s="130"/>
      <c r="J21" s="130"/>
      <c r="K21" s="127"/>
      <c r="L21" s="44"/>
      <c r="M21" s="122" t="s">
        <v>28</v>
      </c>
      <c r="N21" s="122" t="s">
        <v>29</v>
      </c>
    </row>
    <row r="22" spans="1:23" s="25" customFormat="1" ht="19.5" customHeight="1" thickBot="1" x14ac:dyDescent="0.25">
      <c r="A22" s="123"/>
      <c r="B22" s="123"/>
      <c r="C22" s="123"/>
      <c r="D22" s="122" t="s">
        <v>34</v>
      </c>
      <c r="E22" s="123"/>
      <c r="F22" s="128"/>
      <c r="G22" s="129"/>
      <c r="H22" s="124" t="s">
        <v>30</v>
      </c>
      <c r="I22" s="125"/>
      <c r="J22" s="124" t="s">
        <v>31</v>
      </c>
      <c r="K22" s="125"/>
      <c r="L22" s="45"/>
      <c r="M22" s="123"/>
      <c r="N22" s="123"/>
    </row>
    <row r="23" spans="1:23" s="25" customFormat="1" ht="19.5" customHeight="1" x14ac:dyDescent="0.2">
      <c r="A23" s="123"/>
      <c r="B23" s="123"/>
      <c r="C23" s="123"/>
      <c r="D23" s="123"/>
      <c r="E23" s="123"/>
      <c r="F23" s="79" t="s">
        <v>32</v>
      </c>
      <c r="G23" s="79" t="s">
        <v>33</v>
      </c>
      <c r="H23" s="79" t="s">
        <v>32</v>
      </c>
      <c r="I23" s="79" t="s">
        <v>33</v>
      </c>
      <c r="J23" s="79" t="s">
        <v>32</v>
      </c>
      <c r="K23" s="79" t="s">
        <v>33</v>
      </c>
      <c r="L23" s="45"/>
      <c r="M23" s="123"/>
      <c r="N23" s="123"/>
    </row>
    <row r="24" spans="1:23" x14ac:dyDescent="0.2">
      <c r="A24" s="80">
        <v>1</v>
      </c>
      <c r="B24" s="80">
        <v>2</v>
      </c>
      <c r="C24" s="80">
        <v>3</v>
      </c>
      <c r="D24" s="80">
        <v>4</v>
      </c>
      <c r="E24" s="80">
        <v>5</v>
      </c>
      <c r="F24" s="80">
        <v>6</v>
      </c>
      <c r="G24" s="80">
        <v>7</v>
      </c>
      <c r="H24" s="80">
        <v>8</v>
      </c>
      <c r="I24" s="80">
        <v>9</v>
      </c>
      <c r="J24" s="80">
        <v>10</v>
      </c>
      <c r="K24" s="80">
        <v>11</v>
      </c>
      <c r="L24" s="81"/>
      <c r="M24" s="80">
        <v>12</v>
      </c>
      <c r="N24" s="80">
        <v>13</v>
      </c>
    </row>
    <row r="25" spans="1:23" s="6" customFormat="1" ht="17.850000000000001" customHeight="1" x14ac:dyDescent="0.2">
      <c r="A25" s="131" t="s">
        <v>283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23" s="6" customFormat="1" ht="17.850000000000001" customHeight="1" x14ac:dyDescent="0.2">
      <c r="A26" s="131" t="s">
        <v>284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</row>
    <row r="27" spans="1:23" s="6" customFormat="1" ht="24" x14ac:dyDescent="0.2">
      <c r="A27" s="82">
        <v>1</v>
      </c>
      <c r="B27" s="83" t="s">
        <v>285</v>
      </c>
      <c r="C27" s="63" t="s">
        <v>286</v>
      </c>
      <c r="D27" s="84" t="s">
        <v>287</v>
      </c>
      <c r="E27" s="85">
        <v>6.4958</v>
      </c>
      <c r="F27" s="65" t="s">
        <v>288</v>
      </c>
      <c r="G27" s="65">
        <v>59.05</v>
      </c>
      <c r="H27" s="86"/>
      <c r="I27" s="86"/>
      <c r="J27" s="65" t="s">
        <v>289</v>
      </c>
      <c r="K27" s="65">
        <v>801.06</v>
      </c>
      <c r="L27" s="87"/>
      <c r="M27" s="86">
        <f t="shared" ref="M27:M38" si="0">IF(ISNUMBER(K27/G27),IF(NOT(K27/G27=0),K27/G27, " "), " ")</f>
        <v>13.565791701947502</v>
      </c>
      <c r="N27" s="84"/>
    </row>
    <row r="28" spans="1:23" s="6" customFormat="1" ht="24" x14ac:dyDescent="0.2">
      <c r="A28" s="82">
        <v>2</v>
      </c>
      <c r="B28" s="83" t="s">
        <v>290</v>
      </c>
      <c r="C28" s="63" t="s">
        <v>291</v>
      </c>
      <c r="D28" s="84" t="s">
        <v>287</v>
      </c>
      <c r="E28" s="85">
        <v>19.276399999999999</v>
      </c>
      <c r="F28" s="65" t="s">
        <v>292</v>
      </c>
      <c r="G28" s="65">
        <v>191.8</v>
      </c>
      <c r="H28" s="86"/>
      <c r="I28" s="86"/>
      <c r="J28" s="65" t="s">
        <v>293</v>
      </c>
      <c r="K28" s="65">
        <v>2599.62</v>
      </c>
      <c r="L28" s="87"/>
      <c r="M28" s="86">
        <f t="shared" si="0"/>
        <v>13.553806047966631</v>
      </c>
      <c r="N28" s="84"/>
    </row>
    <row r="29" spans="1:23" s="6" customFormat="1" ht="24" x14ac:dyDescent="0.2">
      <c r="A29" s="82">
        <v>3</v>
      </c>
      <c r="B29" s="83" t="s">
        <v>294</v>
      </c>
      <c r="C29" s="63" t="s">
        <v>295</v>
      </c>
      <c r="D29" s="84" t="s">
        <v>287</v>
      </c>
      <c r="E29" s="85">
        <v>33.533200000000001</v>
      </c>
      <c r="F29" s="65" t="s">
        <v>296</v>
      </c>
      <c r="G29" s="65">
        <v>336.68</v>
      </c>
      <c r="H29" s="86"/>
      <c r="I29" s="86"/>
      <c r="J29" s="65" t="s">
        <v>297</v>
      </c>
      <c r="K29" s="65">
        <v>4566.55</v>
      </c>
      <c r="L29" s="87"/>
      <c r="M29" s="86">
        <f t="shared" si="0"/>
        <v>13.56347273375312</v>
      </c>
      <c r="N29" s="84"/>
    </row>
    <row r="30" spans="1:23" s="6" customFormat="1" ht="24" x14ac:dyDescent="0.2">
      <c r="A30" s="82">
        <v>4</v>
      </c>
      <c r="B30" s="83" t="s">
        <v>298</v>
      </c>
      <c r="C30" s="63" t="s">
        <v>299</v>
      </c>
      <c r="D30" s="84" t="s">
        <v>287</v>
      </c>
      <c r="E30" s="85">
        <v>12.5075</v>
      </c>
      <c r="F30" s="65" t="s">
        <v>300</v>
      </c>
      <c r="G30" s="65">
        <v>129.19999999999999</v>
      </c>
      <c r="H30" s="86"/>
      <c r="I30" s="86"/>
      <c r="J30" s="65" t="s">
        <v>301</v>
      </c>
      <c r="K30" s="65">
        <v>1752.8</v>
      </c>
      <c r="L30" s="87"/>
      <c r="M30" s="86">
        <f t="shared" si="0"/>
        <v>13.56656346749226</v>
      </c>
      <c r="N30" s="84"/>
    </row>
    <row r="31" spans="1:23" s="6" customFormat="1" ht="24" x14ac:dyDescent="0.2">
      <c r="A31" s="82">
        <v>5</v>
      </c>
      <c r="B31" s="83" t="s">
        <v>302</v>
      </c>
      <c r="C31" s="63" t="s">
        <v>303</v>
      </c>
      <c r="D31" s="84" t="s">
        <v>287</v>
      </c>
      <c r="E31" s="85">
        <v>108.1922</v>
      </c>
      <c r="F31" s="65" t="s">
        <v>304</v>
      </c>
      <c r="G31" s="65">
        <v>1166.31</v>
      </c>
      <c r="H31" s="86"/>
      <c r="I31" s="86"/>
      <c r="J31" s="65" t="s">
        <v>305</v>
      </c>
      <c r="K31" s="65">
        <v>15822.03</v>
      </c>
      <c r="L31" s="87"/>
      <c r="M31" s="86">
        <f t="shared" si="0"/>
        <v>13.565887285541582</v>
      </c>
      <c r="N31" s="84"/>
    </row>
    <row r="32" spans="1:23" s="6" customFormat="1" ht="24" x14ac:dyDescent="0.2">
      <c r="A32" s="82">
        <v>6</v>
      </c>
      <c r="B32" s="83" t="s">
        <v>306</v>
      </c>
      <c r="C32" s="63" t="s">
        <v>307</v>
      </c>
      <c r="D32" s="84" t="s">
        <v>287</v>
      </c>
      <c r="E32" s="85">
        <v>87.578999999999994</v>
      </c>
      <c r="F32" s="65" t="s">
        <v>308</v>
      </c>
      <c r="G32" s="65">
        <v>967.75</v>
      </c>
      <c r="H32" s="86"/>
      <c r="I32" s="86"/>
      <c r="J32" s="65" t="s">
        <v>309</v>
      </c>
      <c r="K32" s="65">
        <v>13124.59</v>
      </c>
      <c r="L32" s="87"/>
      <c r="M32" s="86">
        <f t="shared" si="0"/>
        <v>13.561963316972358</v>
      </c>
      <c r="N32" s="84"/>
    </row>
    <row r="33" spans="1:14" s="6" customFormat="1" ht="24" x14ac:dyDescent="0.2">
      <c r="A33" s="82">
        <v>7</v>
      </c>
      <c r="B33" s="83" t="s">
        <v>310</v>
      </c>
      <c r="C33" s="63" t="s">
        <v>311</v>
      </c>
      <c r="D33" s="84" t="s">
        <v>287</v>
      </c>
      <c r="E33" s="85">
        <v>7.3710000000000004</v>
      </c>
      <c r="F33" s="65" t="s">
        <v>312</v>
      </c>
      <c r="G33" s="65">
        <v>83.58</v>
      </c>
      <c r="H33" s="86"/>
      <c r="I33" s="86"/>
      <c r="J33" s="65" t="s">
        <v>313</v>
      </c>
      <c r="K33" s="65">
        <v>1133.8</v>
      </c>
      <c r="L33" s="87"/>
      <c r="M33" s="86">
        <f t="shared" si="0"/>
        <v>13.565446279014118</v>
      </c>
      <c r="N33" s="84"/>
    </row>
    <row r="34" spans="1:14" s="6" customFormat="1" ht="24" x14ac:dyDescent="0.2">
      <c r="A34" s="82">
        <v>8</v>
      </c>
      <c r="B34" s="83" t="s">
        <v>314</v>
      </c>
      <c r="C34" s="63" t="s">
        <v>315</v>
      </c>
      <c r="D34" s="84" t="s">
        <v>287</v>
      </c>
      <c r="E34" s="85">
        <v>7.6032999999999999</v>
      </c>
      <c r="F34" s="65" t="s">
        <v>316</v>
      </c>
      <c r="G34" s="65">
        <v>87.21</v>
      </c>
      <c r="H34" s="86"/>
      <c r="I34" s="86"/>
      <c r="J34" s="65" t="s">
        <v>317</v>
      </c>
      <c r="K34" s="65">
        <v>1182.08</v>
      </c>
      <c r="L34" s="87"/>
      <c r="M34" s="86">
        <f t="shared" si="0"/>
        <v>13.55440889806215</v>
      </c>
      <c r="N34" s="84"/>
    </row>
    <row r="35" spans="1:14" s="6" customFormat="1" ht="24" x14ac:dyDescent="0.2">
      <c r="A35" s="82">
        <v>9</v>
      </c>
      <c r="B35" s="83" t="s">
        <v>318</v>
      </c>
      <c r="C35" s="63" t="s">
        <v>319</v>
      </c>
      <c r="D35" s="84" t="s">
        <v>287</v>
      </c>
      <c r="E35" s="85">
        <v>47.638500000000001</v>
      </c>
      <c r="F35" s="65" t="s">
        <v>320</v>
      </c>
      <c r="G35" s="65">
        <v>553.08000000000004</v>
      </c>
      <c r="H35" s="86"/>
      <c r="I35" s="86"/>
      <c r="J35" s="65" t="s">
        <v>321</v>
      </c>
      <c r="K35" s="65">
        <v>7500.68</v>
      </c>
      <c r="L35" s="87"/>
      <c r="M35" s="86">
        <f t="shared" si="0"/>
        <v>13.561654733492443</v>
      </c>
      <c r="N35" s="84"/>
    </row>
    <row r="36" spans="1:14" s="6" customFormat="1" ht="24" x14ac:dyDescent="0.2">
      <c r="A36" s="82">
        <v>10</v>
      </c>
      <c r="B36" s="83" t="s">
        <v>322</v>
      </c>
      <c r="C36" s="63" t="s">
        <v>323</v>
      </c>
      <c r="D36" s="84" t="s">
        <v>287</v>
      </c>
      <c r="E36" s="85">
        <v>10.9046</v>
      </c>
      <c r="F36" s="65" t="s">
        <v>324</v>
      </c>
      <c r="G36" s="65">
        <v>132.6</v>
      </c>
      <c r="H36" s="86"/>
      <c r="I36" s="86"/>
      <c r="J36" s="65" t="s">
        <v>325</v>
      </c>
      <c r="K36" s="65">
        <v>1797.85</v>
      </c>
      <c r="L36" s="87"/>
      <c r="M36" s="86">
        <f t="shared" si="0"/>
        <v>13.55844645550528</v>
      </c>
      <c r="N36" s="84"/>
    </row>
    <row r="37" spans="1:14" s="6" customFormat="1" ht="24" x14ac:dyDescent="0.2">
      <c r="A37" s="82">
        <v>11</v>
      </c>
      <c r="B37" s="83">
        <v>2</v>
      </c>
      <c r="C37" s="63" t="s">
        <v>326</v>
      </c>
      <c r="D37" s="84" t="s">
        <v>287</v>
      </c>
      <c r="E37" s="85">
        <v>18.802499999999998</v>
      </c>
      <c r="F37" s="65" t="s">
        <v>327</v>
      </c>
      <c r="G37" s="65"/>
      <c r="H37" s="86"/>
      <c r="I37" s="86"/>
      <c r="J37" s="65" t="s">
        <v>327</v>
      </c>
      <c r="K37" s="65"/>
      <c r="L37" s="87"/>
      <c r="M37" s="86" t="str">
        <f t="shared" si="0"/>
        <v xml:space="preserve"> </v>
      </c>
      <c r="N37" s="84"/>
    </row>
    <row r="38" spans="1:14" s="6" customFormat="1" ht="24" x14ac:dyDescent="0.2">
      <c r="A38" s="88"/>
      <c r="B38" s="89" t="s">
        <v>62</v>
      </c>
      <c r="C38" s="90" t="s">
        <v>328</v>
      </c>
      <c r="D38" s="91" t="s">
        <v>329</v>
      </c>
      <c r="E38" s="92"/>
      <c r="F38" s="93" t="s">
        <v>327</v>
      </c>
      <c r="G38" s="93">
        <v>3706</v>
      </c>
      <c r="H38" s="94"/>
      <c r="I38" s="94"/>
      <c r="J38" s="93" t="s">
        <v>327</v>
      </c>
      <c r="K38" s="93">
        <v>50282</v>
      </c>
      <c r="L38" s="95"/>
      <c r="M38" s="94">
        <f t="shared" si="0"/>
        <v>13.567728008634646</v>
      </c>
      <c r="N38" s="91"/>
    </row>
    <row r="39" spans="1:14" s="6" customFormat="1" ht="17.850000000000001" customHeight="1" x14ac:dyDescent="0.2">
      <c r="A39" s="131" t="s">
        <v>330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s="6" customFormat="1" ht="36" x14ac:dyDescent="0.2">
      <c r="A40" s="82">
        <v>13</v>
      </c>
      <c r="B40" s="83">
        <v>30101</v>
      </c>
      <c r="C40" s="63" t="s">
        <v>331</v>
      </c>
      <c r="D40" s="84" t="s">
        <v>332</v>
      </c>
      <c r="E40" s="85">
        <v>0.29330000000000001</v>
      </c>
      <c r="F40" s="65" t="s">
        <v>333</v>
      </c>
      <c r="G40" s="65">
        <v>32.72</v>
      </c>
      <c r="H40" s="86"/>
      <c r="I40" s="86"/>
      <c r="J40" s="65" t="s">
        <v>334</v>
      </c>
      <c r="K40" s="65">
        <v>155.15</v>
      </c>
      <c r="L40" s="87"/>
      <c r="M40" s="86">
        <f t="shared" ref="M40:M51" si="1">IF(ISNUMBER(K40/G40),IF(NOT(K40/G40=0),K40/G40, " "), " ")</f>
        <v>4.7417481662591694</v>
      </c>
      <c r="N40" s="84" t="s">
        <v>335</v>
      </c>
    </row>
    <row r="41" spans="1:14" s="6" customFormat="1" ht="36" x14ac:dyDescent="0.2">
      <c r="A41" s="82">
        <v>14</v>
      </c>
      <c r="B41" s="83">
        <v>30954</v>
      </c>
      <c r="C41" s="63" t="s">
        <v>336</v>
      </c>
      <c r="D41" s="84" t="s">
        <v>332</v>
      </c>
      <c r="E41" s="85">
        <v>5.0964999999999998</v>
      </c>
      <c r="F41" s="65" t="s">
        <v>337</v>
      </c>
      <c r="G41" s="65">
        <v>171.89</v>
      </c>
      <c r="H41" s="86"/>
      <c r="I41" s="86"/>
      <c r="J41" s="65" t="s">
        <v>338</v>
      </c>
      <c r="K41" s="65">
        <v>1363.81</v>
      </c>
      <c r="L41" s="87"/>
      <c r="M41" s="86">
        <f t="shared" si="1"/>
        <v>7.9342021059980219</v>
      </c>
      <c r="N41" s="84" t="s">
        <v>339</v>
      </c>
    </row>
    <row r="42" spans="1:14" s="6" customFormat="1" ht="36" x14ac:dyDescent="0.2">
      <c r="A42" s="82">
        <v>15</v>
      </c>
      <c r="B42" s="83">
        <v>40502</v>
      </c>
      <c r="C42" s="63" t="s">
        <v>340</v>
      </c>
      <c r="D42" s="84" t="s">
        <v>332</v>
      </c>
      <c r="E42" s="85">
        <v>0.75600000000000001</v>
      </c>
      <c r="F42" s="65" t="s">
        <v>341</v>
      </c>
      <c r="G42" s="65">
        <v>5.93</v>
      </c>
      <c r="H42" s="86"/>
      <c r="I42" s="86"/>
      <c r="J42" s="65" t="s">
        <v>342</v>
      </c>
      <c r="K42" s="65">
        <v>34.78</v>
      </c>
      <c r="L42" s="87"/>
      <c r="M42" s="86">
        <f t="shared" si="1"/>
        <v>5.8650927487352451</v>
      </c>
      <c r="N42" s="84" t="s">
        <v>335</v>
      </c>
    </row>
    <row r="43" spans="1:14" s="6" customFormat="1" ht="48" x14ac:dyDescent="0.2">
      <c r="A43" s="82">
        <v>16</v>
      </c>
      <c r="B43" s="83">
        <v>50101</v>
      </c>
      <c r="C43" s="63" t="s">
        <v>343</v>
      </c>
      <c r="D43" s="84" t="s">
        <v>332</v>
      </c>
      <c r="E43" s="85">
        <v>11.832599999999999</v>
      </c>
      <c r="F43" s="65" t="s">
        <v>344</v>
      </c>
      <c r="G43" s="65">
        <v>742.5</v>
      </c>
      <c r="H43" s="86"/>
      <c r="I43" s="86"/>
      <c r="J43" s="65" t="s">
        <v>345</v>
      </c>
      <c r="K43" s="65">
        <v>5289.17</v>
      </c>
      <c r="L43" s="87"/>
      <c r="M43" s="86">
        <f t="shared" si="1"/>
        <v>7.1234612794612797</v>
      </c>
      <c r="N43" s="84" t="s">
        <v>335</v>
      </c>
    </row>
    <row r="44" spans="1:14" s="6" customFormat="1" ht="36" x14ac:dyDescent="0.2">
      <c r="A44" s="82">
        <v>17</v>
      </c>
      <c r="B44" s="83">
        <v>110901</v>
      </c>
      <c r="C44" s="63" t="s">
        <v>346</v>
      </c>
      <c r="D44" s="84" t="s">
        <v>332</v>
      </c>
      <c r="E44" s="85">
        <v>1.5801000000000001</v>
      </c>
      <c r="F44" s="65" t="s">
        <v>347</v>
      </c>
      <c r="G44" s="65">
        <v>22.9</v>
      </c>
      <c r="H44" s="86"/>
      <c r="I44" s="86"/>
      <c r="J44" s="65" t="s">
        <v>348</v>
      </c>
      <c r="K44" s="65">
        <v>260.70999999999998</v>
      </c>
      <c r="L44" s="87"/>
      <c r="M44" s="86">
        <f t="shared" si="1"/>
        <v>11.38471615720524</v>
      </c>
      <c r="N44" s="84" t="s">
        <v>335</v>
      </c>
    </row>
    <row r="45" spans="1:14" s="6" customFormat="1" ht="36" x14ac:dyDescent="0.2">
      <c r="A45" s="82">
        <v>18</v>
      </c>
      <c r="B45" s="83">
        <v>111301</v>
      </c>
      <c r="C45" s="63" t="s">
        <v>349</v>
      </c>
      <c r="D45" s="84" t="s">
        <v>332</v>
      </c>
      <c r="E45" s="85">
        <v>10.181699999999999</v>
      </c>
      <c r="F45" s="65" t="s">
        <v>350</v>
      </c>
      <c r="G45" s="65">
        <v>5.4</v>
      </c>
      <c r="H45" s="86"/>
      <c r="I45" s="86"/>
      <c r="J45" s="65" t="s">
        <v>351</v>
      </c>
      <c r="K45" s="65">
        <v>30.55</v>
      </c>
      <c r="L45" s="87"/>
      <c r="M45" s="86">
        <f t="shared" si="1"/>
        <v>5.6574074074074074</v>
      </c>
      <c r="N45" s="84" t="s">
        <v>335</v>
      </c>
    </row>
    <row r="46" spans="1:14" s="6" customFormat="1" ht="36" x14ac:dyDescent="0.2">
      <c r="A46" s="82">
        <v>19</v>
      </c>
      <c r="B46" s="83">
        <v>134041</v>
      </c>
      <c r="C46" s="63" t="s">
        <v>352</v>
      </c>
      <c r="D46" s="84" t="s">
        <v>332</v>
      </c>
      <c r="E46" s="85">
        <v>1.7250000000000001</v>
      </c>
      <c r="F46" s="65" t="s">
        <v>353</v>
      </c>
      <c r="G46" s="65">
        <v>5.19</v>
      </c>
      <c r="H46" s="86"/>
      <c r="I46" s="86"/>
      <c r="J46" s="65" t="s">
        <v>354</v>
      </c>
      <c r="K46" s="65">
        <v>24.15</v>
      </c>
      <c r="L46" s="87"/>
      <c r="M46" s="86">
        <f t="shared" si="1"/>
        <v>4.6531791907514446</v>
      </c>
      <c r="N46" s="84" t="s">
        <v>335</v>
      </c>
    </row>
    <row r="47" spans="1:14" s="6" customFormat="1" ht="36" x14ac:dyDescent="0.2">
      <c r="A47" s="82">
        <v>20</v>
      </c>
      <c r="B47" s="83">
        <v>330206</v>
      </c>
      <c r="C47" s="63" t="s">
        <v>355</v>
      </c>
      <c r="D47" s="84" t="s">
        <v>332</v>
      </c>
      <c r="E47" s="85">
        <v>3.4260000000000002</v>
      </c>
      <c r="F47" s="65" t="s">
        <v>356</v>
      </c>
      <c r="G47" s="65">
        <v>7.95</v>
      </c>
      <c r="H47" s="86"/>
      <c r="I47" s="86"/>
      <c r="J47" s="65" t="s">
        <v>357</v>
      </c>
      <c r="K47" s="65">
        <v>44.55</v>
      </c>
      <c r="L47" s="87"/>
      <c r="M47" s="86">
        <f t="shared" si="1"/>
        <v>5.6037735849056602</v>
      </c>
      <c r="N47" s="84" t="s">
        <v>335</v>
      </c>
    </row>
    <row r="48" spans="1:14" s="6" customFormat="1" ht="36" x14ac:dyDescent="0.2">
      <c r="A48" s="82">
        <v>21</v>
      </c>
      <c r="B48" s="83">
        <v>330804</v>
      </c>
      <c r="C48" s="63" t="s">
        <v>358</v>
      </c>
      <c r="D48" s="84" t="s">
        <v>332</v>
      </c>
      <c r="E48" s="85">
        <v>23.665199999999999</v>
      </c>
      <c r="F48" s="65" t="s">
        <v>359</v>
      </c>
      <c r="G48" s="65">
        <v>34.08</v>
      </c>
      <c r="H48" s="86"/>
      <c r="I48" s="86"/>
      <c r="J48" s="65" t="s">
        <v>360</v>
      </c>
      <c r="K48" s="65">
        <v>118.33</v>
      </c>
      <c r="L48" s="87"/>
      <c r="M48" s="86">
        <f t="shared" si="1"/>
        <v>3.47212441314554</v>
      </c>
      <c r="N48" s="84" t="s">
        <v>361</v>
      </c>
    </row>
    <row r="49" spans="1:14" s="6" customFormat="1" ht="36" x14ac:dyDescent="0.2">
      <c r="A49" s="82">
        <v>22</v>
      </c>
      <c r="B49" s="83">
        <v>331531</v>
      </c>
      <c r="C49" s="63" t="s">
        <v>362</v>
      </c>
      <c r="D49" s="84" t="s">
        <v>332</v>
      </c>
      <c r="E49" s="85">
        <v>0.13500000000000001</v>
      </c>
      <c r="F49" s="65" t="s">
        <v>363</v>
      </c>
      <c r="G49" s="65">
        <v>0.14000000000000001</v>
      </c>
      <c r="H49" s="86"/>
      <c r="I49" s="86"/>
      <c r="J49" s="65" t="s">
        <v>360</v>
      </c>
      <c r="K49" s="65">
        <v>0.68</v>
      </c>
      <c r="L49" s="87"/>
      <c r="M49" s="86">
        <f t="shared" si="1"/>
        <v>4.8571428571428568</v>
      </c>
      <c r="N49" s="84" t="s">
        <v>335</v>
      </c>
    </row>
    <row r="50" spans="1:14" s="6" customFormat="1" ht="36" x14ac:dyDescent="0.2">
      <c r="A50" s="82">
        <v>23</v>
      </c>
      <c r="B50" s="83">
        <v>400001</v>
      </c>
      <c r="C50" s="63" t="s">
        <v>364</v>
      </c>
      <c r="D50" s="84" t="s">
        <v>332</v>
      </c>
      <c r="E50" s="85">
        <v>0.39269999999999999</v>
      </c>
      <c r="F50" s="65" t="s">
        <v>365</v>
      </c>
      <c r="G50" s="65">
        <v>40.520000000000003</v>
      </c>
      <c r="H50" s="86"/>
      <c r="I50" s="86"/>
      <c r="J50" s="65" t="s">
        <v>366</v>
      </c>
      <c r="K50" s="65">
        <v>244.25</v>
      </c>
      <c r="L50" s="87"/>
      <c r="M50" s="86">
        <f t="shared" si="1"/>
        <v>6.0278874629812433</v>
      </c>
      <c r="N50" s="84" t="s">
        <v>335</v>
      </c>
    </row>
    <row r="51" spans="1:14" s="6" customFormat="1" ht="24" x14ac:dyDescent="0.2">
      <c r="A51" s="88"/>
      <c r="B51" s="89" t="s">
        <v>62</v>
      </c>
      <c r="C51" s="90" t="s">
        <v>367</v>
      </c>
      <c r="D51" s="91" t="s">
        <v>329</v>
      </c>
      <c r="E51" s="92"/>
      <c r="F51" s="93" t="s">
        <v>327</v>
      </c>
      <c r="G51" s="93">
        <v>1499</v>
      </c>
      <c r="H51" s="94"/>
      <c r="I51" s="94"/>
      <c r="J51" s="93" t="s">
        <v>327</v>
      </c>
      <c r="K51" s="93">
        <v>10837</v>
      </c>
      <c r="L51" s="95"/>
      <c r="M51" s="94">
        <f t="shared" si="1"/>
        <v>7.2294863242161442</v>
      </c>
      <c r="N51" s="91"/>
    </row>
    <row r="52" spans="1:14" s="6" customFormat="1" ht="17.850000000000001" customHeight="1" x14ac:dyDescent="0.2">
      <c r="A52" s="131" t="s">
        <v>368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</row>
    <row r="53" spans="1:14" s="6" customFormat="1" ht="48" x14ac:dyDescent="0.2">
      <c r="A53" s="82">
        <v>25</v>
      </c>
      <c r="B53" s="83" t="s">
        <v>369</v>
      </c>
      <c r="C53" s="63" t="s">
        <v>370</v>
      </c>
      <c r="D53" s="84" t="s">
        <v>371</v>
      </c>
      <c r="E53" s="85">
        <v>21.62</v>
      </c>
      <c r="F53" s="65" t="s">
        <v>372</v>
      </c>
      <c r="G53" s="65">
        <v>1543.67</v>
      </c>
      <c r="H53" s="86">
        <v>258</v>
      </c>
      <c r="I53" s="86">
        <v>5577.96</v>
      </c>
      <c r="J53" s="65" t="s">
        <v>373</v>
      </c>
      <c r="K53" s="65">
        <v>5794.38</v>
      </c>
      <c r="L53" s="87"/>
      <c r="M53" s="86">
        <f t="shared" ref="M53:M84" si="2">IF(ISNUMBER(K53/G53),IF(NOT(K53/G53=0),K53/G53, " "), " ")</f>
        <v>3.7536390549793675</v>
      </c>
      <c r="N53" s="84" t="s">
        <v>374</v>
      </c>
    </row>
    <row r="54" spans="1:14" s="6" customFormat="1" ht="48" x14ac:dyDescent="0.2">
      <c r="A54" s="82">
        <v>26</v>
      </c>
      <c r="B54" s="83" t="s">
        <v>375</v>
      </c>
      <c r="C54" s="63" t="s">
        <v>376</v>
      </c>
      <c r="D54" s="84" t="s">
        <v>371</v>
      </c>
      <c r="E54" s="85">
        <v>50.5</v>
      </c>
      <c r="F54" s="65" t="s">
        <v>377</v>
      </c>
      <c r="G54" s="65">
        <v>3716.8</v>
      </c>
      <c r="H54" s="86">
        <v>279</v>
      </c>
      <c r="I54" s="86">
        <v>14089.5</v>
      </c>
      <c r="J54" s="65" t="s">
        <v>378</v>
      </c>
      <c r="K54" s="65">
        <v>14859.12</v>
      </c>
      <c r="L54" s="87"/>
      <c r="M54" s="86">
        <f t="shared" si="2"/>
        <v>3.9978260869565219</v>
      </c>
      <c r="N54" s="84" t="s">
        <v>379</v>
      </c>
    </row>
    <row r="55" spans="1:14" s="6" customFormat="1" ht="24" x14ac:dyDescent="0.2">
      <c r="A55" s="82">
        <v>27</v>
      </c>
      <c r="B55" s="83" t="s">
        <v>380</v>
      </c>
      <c r="C55" s="63" t="s">
        <v>381</v>
      </c>
      <c r="D55" s="84" t="s">
        <v>382</v>
      </c>
      <c r="E55" s="85">
        <v>2.0000000000000001E-4</v>
      </c>
      <c r="F55" s="65" t="s">
        <v>383</v>
      </c>
      <c r="G55" s="65">
        <v>5.37</v>
      </c>
      <c r="H55" s="86">
        <v>113820</v>
      </c>
      <c r="I55" s="86">
        <v>22.76</v>
      </c>
      <c r="J55" s="65" t="s">
        <v>384</v>
      </c>
      <c r="K55" s="65">
        <v>23.29</v>
      </c>
      <c r="L55" s="87"/>
      <c r="M55" s="86">
        <f t="shared" si="2"/>
        <v>4.3370577281191807</v>
      </c>
      <c r="N55" s="84" t="s">
        <v>385</v>
      </c>
    </row>
    <row r="56" spans="1:14" s="6" customFormat="1" ht="24" x14ac:dyDescent="0.2">
      <c r="A56" s="82">
        <v>28</v>
      </c>
      <c r="B56" s="83" t="s">
        <v>386</v>
      </c>
      <c r="C56" s="63" t="s">
        <v>387</v>
      </c>
      <c r="D56" s="84" t="s">
        <v>382</v>
      </c>
      <c r="E56" s="85">
        <v>2.0000000000000001E-4</v>
      </c>
      <c r="F56" s="65" t="s">
        <v>388</v>
      </c>
      <c r="G56" s="65">
        <v>2.13</v>
      </c>
      <c r="H56" s="86">
        <v>82354.59</v>
      </c>
      <c r="I56" s="86">
        <v>16.47</v>
      </c>
      <c r="J56" s="65" t="s">
        <v>389</v>
      </c>
      <c r="K56" s="65">
        <v>16.87</v>
      </c>
      <c r="L56" s="87"/>
      <c r="M56" s="86">
        <f t="shared" si="2"/>
        <v>7.9201877934272309</v>
      </c>
      <c r="N56" s="84" t="s">
        <v>390</v>
      </c>
    </row>
    <row r="57" spans="1:14" s="6" customFormat="1" ht="48" x14ac:dyDescent="0.2">
      <c r="A57" s="82">
        <v>29</v>
      </c>
      <c r="B57" s="83" t="s">
        <v>391</v>
      </c>
      <c r="C57" s="63" t="s">
        <v>392</v>
      </c>
      <c r="D57" s="84" t="s">
        <v>382</v>
      </c>
      <c r="E57" s="85">
        <v>1E-4</v>
      </c>
      <c r="F57" s="65" t="s">
        <v>393</v>
      </c>
      <c r="G57" s="65">
        <v>1.73</v>
      </c>
      <c r="H57" s="86">
        <v>74911</v>
      </c>
      <c r="I57" s="86">
        <v>7.49</v>
      </c>
      <c r="J57" s="65" t="s">
        <v>394</v>
      </c>
      <c r="K57" s="65">
        <v>7.67</v>
      </c>
      <c r="L57" s="87"/>
      <c r="M57" s="86">
        <f t="shared" si="2"/>
        <v>4.4335260115606934</v>
      </c>
      <c r="N57" s="84" t="s">
        <v>395</v>
      </c>
    </row>
    <row r="58" spans="1:14" s="6" customFormat="1" ht="24" x14ac:dyDescent="0.2">
      <c r="A58" s="82">
        <v>30</v>
      </c>
      <c r="B58" s="83" t="s">
        <v>396</v>
      </c>
      <c r="C58" s="63" t="s">
        <v>397</v>
      </c>
      <c r="D58" s="84" t="s">
        <v>398</v>
      </c>
      <c r="E58" s="85">
        <v>0.4763</v>
      </c>
      <c r="F58" s="65" t="s">
        <v>399</v>
      </c>
      <c r="G58" s="65">
        <v>3.35</v>
      </c>
      <c r="H58" s="86">
        <v>41.72</v>
      </c>
      <c r="I58" s="86">
        <v>19.88</v>
      </c>
      <c r="J58" s="65" t="s">
        <v>400</v>
      </c>
      <c r="K58" s="65">
        <v>20.49</v>
      </c>
      <c r="L58" s="87"/>
      <c r="M58" s="86">
        <f t="shared" si="2"/>
        <v>6.116417910447761</v>
      </c>
      <c r="N58" s="84" t="s">
        <v>401</v>
      </c>
    </row>
    <row r="59" spans="1:14" s="6" customFormat="1" ht="156" x14ac:dyDescent="0.2">
      <c r="A59" s="82">
        <v>31</v>
      </c>
      <c r="B59" s="83" t="s">
        <v>402</v>
      </c>
      <c r="C59" s="63" t="s">
        <v>403</v>
      </c>
      <c r="D59" s="84" t="s">
        <v>382</v>
      </c>
      <c r="E59" s="85">
        <v>8.1100000000000005E-2</v>
      </c>
      <c r="F59" s="65" t="s">
        <v>404</v>
      </c>
      <c r="G59" s="65">
        <v>230.32</v>
      </c>
      <c r="H59" s="86">
        <v>7110.81</v>
      </c>
      <c r="I59" s="86">
        <v>576.69000000000005</v>
      </c>
      <c r="J59" s="65" t="s">
        <v>405</v>
      </c>
      <c r="K59" s="65">
        <v>610.96</v>
      </c>
      <c r="L59" s="87"/>
      <c r="M59" s="86">
        <f t="shared" si="2"/>
        <v>2.6526571726293855</v>
      </c>
      <c r="N59" s="84" t="s">
        <v>406</v>
      </c>
    </row>
    <row r="60" spans="1:14" s="6" customFormat="1" ht="48" x14ac:dyDescent="0.2">
      <c r="A60" s="82">
        <v>32</v>
      </c>
      <c r="B60" s="83" t="s">
        <v>407</v>
      </c>
      <c r="C60" s="63" t="s">
        <v>408</v>
      </c>
      <c r="D60" s="84" t="s">
        <v>382</v>
      </c>
      <c r="E60" s="85">
        <v>8.0000000000000004E-4</v>
      </c>
      <c r="F60" s="65" t="s">
        <v>409</v>
      </c>
      <c r="G60" s="65">
        <v>7.35</v>
      </c>
      <c r="H60" s="86">
        <v>52312</v>
      </c>
      <c r="I60" s="86">
        <v>41.85</v>
      </c>
      <c r="J60" s="65" t="s">
        <v>410</v>
      </c>
      <c r="K60" s="65">
        <v>42.94</v>
      </c>
      <c r="L60" s="87"/>
      <c r="M60" s="86">
        <f t="shared" si="2"/>
        <v>5.8421768707482995</v>
      </c>
      <c r="N60" s="84" t="s">
        <v>411</v>
      </c>
    </row>
    <row r="61" spans="1:14" s="6" customFormat="1" ht="96" x14ac:dyDescent="0.2">
      <c r="A61" s="82">
        <v>33</v>
      </c>
      <c r="B61" s="83" t="s">
        <v>412</v>
      </c>
      <c r="C61" s="63" t="s">
        <v>413</v>
      </c>
      <c r="D61" s="84" t="s">
        <v>398</v>
      </c>
      <c r="E61" s="85">
        <v>222.8</v>
      </c>
      <c r="F61" s="65" t="s">
        <v>414</v>
      </c>
      <c r="G61" s="65">
        <v>481.25</v>
      </c>
      <c r="H61" s="86">
        <v>6.44</v>
      </c>
      <c r="I61" s="86">
        <v>1434.83</v>
      </c>
      <c r="J61" s="65" t="s">
        <v>415</v>
      </c>
      <c r="K61" s="65">
        <v>1523.95</v>
      </c>
      <c r="L61" s="87"/>
      <c r="M61" s="86">
        <f t="shared" si="2"/>
        <v>3.1666493506493509</v>
      </c>
      <c r="N61" s="84" t="s">
        <v>416</v>
      </c>
    </row>
    <row r="62" spans="1:14" s="6" customFormat="1" ht="48" x14ac:dyDescent="0.2">
      <c r="A62" s="82">
        <v>34</v>
      </c>
      <c r="B62" s="83" t="s">
        <v>417</v>
      </c>
      <c r="C62" s="63" t="s">
        <v>418</v>
      </c>
      <c r="D62" s="84" t="s">
        <v>382</v>
      </c>
      <c r="E62" s="85">
        <v>2.4799999999999999E-2</v>
      </c>
      <c r="F62" s="65" t="s">
        <v>419</v>
      </c>
      <c r="G62" s="65">
        <v>175.44</v>
      </c>
      <c r="H62" s="86">
        <v>59679.17</v>
      </c>
      <c r="I62" s="86">
        <v>1480.04</v>
      </c>
      <c r="J62" s="65" t="s">
        <v>420</v>
      </c>
      <c r="K62" s="65">
        <v>1516.6</v>
      </c>
      <c r="L62" s="87"/>
      <c r="M62" s="86">
        <f t="shared" si="2"/>
        <v>8.644550843593251</v>
      </c>
      <c r="N62" s="84" t="s">
        <v>421</v>
      </c>
    </row>
    <row r="63" spans="1:14" s="6" customFormat="1" ht="24" x14ac:dyDescent="0.2">
      <c r="A63" s="82">
        <v>35</v>
      </c>
      <c r="B63" s="83" t="s">
        <v>422</v>
      </c>
      <c r="C63" s="63" t="s">
        <v>423</v>
      </c>
      <c r="D63" s="84" t="s">
        <v>382</v>
      </c>
      <c r="E63" s="85">
        <v>6.9999999999999999E-4</v>
      </c>
      <c r="F63" s="65" t="s">
        <v>424</v>
      </c>
      <c r="G63" s="65">
        <v>1.65</v>
      </c>
      <c r="H63" s="86">
        <v>23364.17</v>
      </c>
      <c r="I63" s="86">
        <v>16.350000000000001</v>
      </c>
      <c r="J63" s="65" t="s">
        <v>425</v>
      </c>
      <c r="K63" s="65">
        <v>16.88</v>
      </c>
      <c r="L63" s="87"/>
      <c r="M63" s="86">
        <f t="shared" si="2"/>
        <v>10.23030303030303</v>
      </c>
      <c r="N63" s="84" t="s">
        <v>426</v>
      </c>
    </row>
    <row r="64" spans="1:14" s="6" customFormat="1" ht="24" x14ac:dyDescent="0.2">
      <c r="A64" s="82">
        <v>36</v>
      </c>
      <c r="B64" s="83" t="s">
        <v>427</v>
      </c>
      <c r="C64" s="63" t="s">
        <v>428</v>
      </c>
      <c r="D64" s="84" t="s">
        <v>429</v>
      </c>
      <c r="E64" s="85">
        <v>167.5</v>
      </c>
      <c r="F64" s="65" t="s">
        <v>430</v>
      </c>
      <c r="G64" s="65">
        <v>20.100000000000001</v>
      </c>
      <c r="H64" s="86">
        <v>0.27</v>
      </c>
      <c r="I64" s="86">
        <v>45.23</v>
      </c>
      <c r="J64" s="65" t="s">
        <v>431</v>
      </c>
      <c r="K64" s="65">
        <v>46.9</v>
      </c>
      <c r="L64" s="87"/>
      <c r="M64" s="86">
        <f t="shared" si="2"/>
        <v>2.333333333333333</v>
      </c>
      <c r="N64" s="84" t="s">
        <v>432</v>
      </c>
    </row>
    <row r="65" spans="1:14" s="6" customFormat="1" ht="24" x14ac:dyDescent="0.2">
      <c r="A65" s="82">
        <v>37</v>
      </c>
      <c r="B65" s="83" t="s">
        <v>433</v>
      </c>
      <c r="C65" s="63" t="s">
        <v>434</v>
      </c>
      <c r="D65" s="84" t="s">
        <v>429</v>
      </c>
      <c r="E65" s="85">
        <v>126.1</v>
      </c>
      <c r="F65" s="65" t="s">
        <v>435</v>
      </c>
      <c r="G65" s="65">
        <v>146.28</v>
      </c>
      <c r="H65" s="86">
        <v>14.17</v>
      </c>
      <c r="I65" s="86">
        <v>1786.84</v>
      </c>
      <c r="J65" s="65" t="s">
        <v>436</v>
      </c>
      <c r="K65" s="65">
        <v>1823.41</v>
      </c>
      <c r="L65" s="87"/>
      <c r="M65" s="86">
        <f t="shared" si="2"/>
        <v>12.465203718895269</v>
      </c>
      <c r="N65" s="84" t="s">
        <v>437</v>
      </c>
    </row>
    <row r="66" spans="1:14" s="6" customFormat="1" ht="24" x14ac:dyDescent="0.2">
      <c r="A66" s="82">
        <v>38</v>
      </c>
      <c r="B66" s="83" t="s">
        <v>438</v>
      </c>
      <c r="C66" s="63" t="s">
        <v>439</v>
      </c>
      <c r="D66" s="84" t="s">
        <v>382</v>
      </c>
      <c r="E66" s="85">
        <v>9.9000000000000008E-3</v>
      </c>
      <c r="F66" s="65" t="s">
        <v>440</v>
      </c>
      <c r="G66" s="65">
        <v>117.71</v>
      </c>
      <c r="H66" s="86">
        <v>60000</v>
      </c>
      <c r="I66" s="86">
        <v>594</v>
      </c>
      <c r="J66" s="65" t="s">
        <v>441</v>
      </c>
      <c r="K66" s="65">
        <v>609.99</v>
      </c>
      <c r="L66" s="87"/>
      <c r="M66" s="86">
        <f t="shared" si="2"/>
        <v>5.1821425537337529</v>
      </c>
      <c r="N66" s="84" t="s">
        <v>442</v>
      </c>
    </row>
    <row r="67" spans="1:14" s="6" customFormat="1" ht="48" x14ac:dyDescent="0.2">
      <c r="A67" s="82">
        <v>39</v>
      </c>
      <c r="B67" s="83" t="s">
        <v>443</v>
      </c>
      <c r="C67" s="63" t="s">
        <v>444</v>
      </c>
      <c r="D67" s="84" t="s">
        <v>382</v>
      </c>
      <c r="E67" s="85">
        <v>1.2999999999999999E-3</v>
      </c>
      <c r="F67" s="65" t="s">
        <v>445</v>
      </c>
      <c r="G67" s="65">
        <v>8.6999999999999993</v>
      </c>
      <c r="H67" s="86">
        <v>40942</v>
      </c>
      <c r="I67" s="86">
        <v>53.22</v>
      </c>
      <c r="J67" s="65" t="s">
        <v>446</v>
      </c>
      <c r="K67" s="65">
        <v>54.61</v>
      </c>
      <c r="L67" s="87"/>
      <c r="M67" s="86">
        <f t="shared" si="2"/>
        <v>6.2770114942528741</v>
      </c>
      <c r="N67" s="84" t="s">
        <v>447</v>
      </c>
    </row>
    <row r="68" spans="1:14" s="6" customFormat="1" ht="24" x14ac:dyDescent="0.2">
      <c r="A68" s="82">
        <v>40</v>
      </c>
      <c r="B68" s="83" t="s">
        <v>448</v>
      </c>
      <c r="C68" s="63" t="s">
        <v>449</v>
      </c>
      <c r="D68" s="84" t="s">
        <v>371</v>
      </c>
      <c r="E68" s="85">
        <v>0.12</v>
      </c>
      <c r="F68" s="65" t="s">
        <v>450</v>
      </c>
      <c r="G68" s="65">
        <v>9.92</v>
      </c>
      <c r="H68" s="86">
        <v>369.84</v>
      </c>
      <c r="I68" s="86">
        <v>44.38</v>
      </c>
      <c r="J68" s="65" t="s">
        <v>451</v>
      </c>
      <c r="K68" s="65">
        <v>45.43</v>
      </c>
      <c r="L68" s="87"/>
      <c r="M68" s="86">
        <f t="shared" si="2"/>
        <v>4.5796370967741939</v>
      </c>
      <c r="N68" s="84" t="s">
        <v>452</v>
      </c>
    </row>
    <row r="69" spans="1:14" s="6" customFormat="1" ht="48" x14ac:dyDescent="0.2">
      <c r="A69" s="82">
        <v>41</v>
      </c>
      <c r="B69" s="83" t="s">
        <v>453</v>
      </c>
      <c r="C69" s="63" t="s">
        <v>454</v>
      </c>
      <c r="D69" s="84" t="s">
        <v>455</v>
      </c>
      <c r="E69" s="85">
        <v>3</v>
      </c>
      <c r="F69" s="65" t="s">
        <v>456</v>
      </c>
      <c r="G69" s="65">
        <v>555</v>
      </c>
      <c r="H69" s="86">
        <v>696.25</v>
      </c>
      <c r="I69" s="86">
        <v>2088.75</v>
      </c>
      <c r="J69" s="65" t="s">
        <v>457</v>
      </c>
      <c r="K69" s="65">
        <v>2134.92</v>
      </c>
      <c r="L69" s="87"/>
      <c r="M69" s="86">
        <f t="shared" si="2"/>
        <v>3.8467027027027028</v>
      </c>
      <c r="N69" s="84" t="s">
        <v>458</v>
      </c>
    </row>
    <row r="70" spans="1:14" s="6" customFormat="1" ht="48" x14ac:dyDescent="0.2">
      <c r="A70" s="82">
        <v>42</v>
      </c>
      <c r="B70" s="83" t="s">
        <v>459</v>
      </c>
      <c r="C70" s="63" t="s">
        <v>460</v>
      </c>
      <c r="D70" s="84" t="s">
        <v>461</v>
      </c>
      <c r="E70" s="85">
        <v>1.5149999999999999</v>
      </c>
      <c r="F70" s="65" t="s">
        <v>462</v>
      </c>
      <c r="G70" s="65">
        <v>1157.46</v>
      </c>
      <c r="H70" s="86">
        <v>2951</v>
      </c>
      <c r="I70" s="86">
        <v>4470.7700000000004</v>
      </c>
      <c r="J70" s="65" t="s">
        <v>463</v>
      </c>
      <c r="K70" s="65">
        <v>5035.78</v>
      </c>
      <c r="L70" s="87"/>
      <c r="M70" s="86">
        <f t="shared" si="2"/>
        <v>4.350716223454806</v>
      </c>
      <c r="N70" s="84" t="s">
        <v>464</v>
      </c>
    </row>
    <row r="71" spans="1:14" s="6" customFormat="1" ht="48" x14ac:dyDescent="0.2">
      <c r="A71" s="82">
        <v>43</v>
      </c>
      <c r="B71" s="83" t="s">
        <v>465</v>
      </c>
      <c r="C71" s="63" t="s">
        <v>466</v>
      </c>
      <c r="D71" s="84" t="s">
        <v>382</v>
      </c>
      <c r="E71" s="85">
        <v>1.0800000000000001E-2</v>
      </c>
      <c r="F71" s="65" t="s">
        <v>467</v>
      </c>
      <c r="G71" s="65">
        <v>93.39</v>
      </c>
      <c r="H71" s="86">
        <v>59679.17</v>
      </c>
      <c r="I71" s="86">
        <v>644.54</v>
      </c>
      <c r="J71" s="65" t="s">
        <v>468</v>
      </c>
      <c r="K71" s="65">
        <v>660.48</v>
      </c>
      <c r="L71" s="87"/>
      <c r="M71" s="86">
        <f t="shared" si="2"/>
        <v>7.0722775457757789</v>
      </c>
      <c r="N71" s="84" t="s">
        <v>469</v>
      </c>
    </row>
    <row r="72" spans="1:14" s="6" customFormat="1" ht="36" x14ac:dyDescent="0.2">
      <c r="A72" s="82">
        <v>44</v>
      </c>
      <c r="B72" s="83" t="s">
        <v>470</v>
      </c>
      <c r="C72" s="63" t="s">
        <v>471</v>
      </c>
      <c r="D72" s="84" t="s">
        <v>461</v>
      </c>
      <c r="E72" s="85">
        <v>1.9836</v>
      </c>
      <c r="F72" s="65" t="s">
        <v>472</v>
      </c>
      <c r="G72" s="65">
        <v>6.17</v>
      </c>
      <c r="H72" s="86">
        <v>22.92</v>
      </c>
      <c r="I72" s="86">
        <v>45.46</v>
      </c>
      <c r="J72" s="65" t="s">
        <v>473</v>
      </c>
      <c r="K72" s="65">
        <v>45.46</v>
      </c>
      <c r="L72" s="87"/>
      <c r="M72" s="86">
        <f t="shared" si="2"/>
        <v>7.3679092382495952</v>
      </c>
      <c r="N72" s="84" t="s">
        <v>474</v>
      </c>
    </row>
    <row r="73" spans="1:14" s="6" customFormat="1" ht="24" x14ac:dyDescent="0.2">
      <c r="A73" s="82">
        <v>45</v>
      </c>
      <c r="B73" s="83" t="s">
        <v>475</v>
      </c>
      <c r="C73" s="63" t="s">
        <v>476</v>
      </c>
      <c r="D73" s="84" t="s">
        <v>398</v>
      </c>
      <c r="E73" s="85">
        <v>338.18099999999998</v>
      </c>
      <c r="F73" s="65" t="s">
        <v>477</v>
      </c>
      <c r="G73" s="65">
        <v>12262.84</v>
      </c>
      <c r="H73" s="86"/>
      <c r="I73" s="86"/>
      <c r="J73" s="65" t="s">
        <v>478</v>
      </c>
      <c r="K73" s="65">
        <v>93932.15</v>
      </c>
      <c r="L73" s="87"/>
      <c r="M73" s="86">
        <f t="shared" si="2"/>
        <v>7.6599017845784498</v>
      </c>
      <c r="N73" s="84"/>
    </row>
    <row r="74" spans="1:14" s="6" customFormat="1" ht="24" x14ac:dyDescent="0.2">
      <c r="A74" s="82">
        <v>46</v>
      </c>
      <c r="B74" s="83" t="s">
        <v>475</v>
      </c>
      <c r="C74" s="63" t="s">
        <v>479</v>
      </c>
      <c r="D74" s="84" t="s">
        <v>398</v>
      </c>
      <c r="E74" s="85">
        <v>18.096</v>
      </c>
      <c r="F74" s="65" t="s">
        <v>477</v>
      </c>
      <c r="G74" s="65">
        <v>771.79</v>
      </c>
      <c r="H74" s="86"/>
      <c r="I74" s="86"/>
      <c r="J74" s="65" t="s">
        <v>478</v>
      </c>
      <c r="K74" s="65">
        <v>5911.97</v>
      </c>
      <c r="L74" s="87"/>
      <c r="M74" s="86">
        <f t="shared" si="2"/>
        <v>7.6600759273895758</v>
      </c>
      <c r="N74" s="84"/>
    </row>
    <row r="75" spans="1:14" s="6" customFormat="1" ht="24" x14ac:dyDescent="0.2">
      <c r="A75" s="82">
        <v>47</v>
      </c>
      <c r="B75" s="83" t="s">
        <v>475</v>
      </c>
      <c r="C75" s="63" t="s">
        <v>480</v>
      </c>
      <c r="D75" s="84" t="s">
        <v>398</v>
      </c>
      <c r="E75" s="85">
        <v>320.08499999999998</v>
      </c>
      <c r="F75" s="65" t="s">
        <v>481</v>
      </c>
      <c r="G75" s="65">
        <v>11491.05</v>
      </c>
      <c r="H75" s="86"/>
      <c r="I75" s="86"/>
      <c r="J75" s="65" t="s">
        <v>482</v>
      </c>
      <c r="K75" s="65">
        <v>88020.18</v>
      </c>
      <c r="L75" s="87"/>
      <c r="M75" s="86">
        <f t="shared" si="2"/>
        <v>7.6598900883731247</v>
      </c>
      <c r="N75" s="84"/>
    </row>
    <row r="76" spans="1:14" s="6" customFormat="1" ht="48" x14ac:dyDescent="0.2">
      <c r="A76" s="82">
        <v>48</v>
      </c>
      <c r="B76" s="83" t="s">
        <v>483</v>
      </c>
      <c r="C76" s="63" t="s">
        <v>370</v>
      </c>
      <c r="D76" s="84" t="s">
        <v>371</v>
      </c>
      <c r="E76" s="85">
        <v>-21.62</v>
      </c>
      <c r="F76" s="65" t="s">
        <v>372</v>
      </c>
      <c r="G76" s="65">
        <v>-1543.67</v>
      </c>
      <c r="H76" s="86">
        <v>258</v>
      </c>
      <c r="I76" s="86">
        <v>-5577.96</v>
      </c>
      <c r="J76" s="65" t="s">
        <v>373</v>
      </c>
      <c r="K76" s="65">
        <v>-5794.38</v>
      </c>
      <c r="L76" s="87"/>
      <c r="M76" s="86">
        <f t="shared" si="2"/>
        <v>3.7536390549793675</v>
      </c>
      <c r="N76" s="84" t="s">
        <v>374</v>
      </c>
    </row>
    <row r="77" spans="1:14" s="6" customFormat="1" ht="48" x14ac:dyDescent="0.2">
      <c r="A77" s="82">
        <v>49</v>
      </c>
      <c r="B77" s="83" t="s">
        <v>484</v>
      </c>
      <c r="C77" s="63" t="s">
        <v>376</v>
      </c>
      <c r="D77" s="84" t="s">
        <v>371</v>
      </c>
      <c r="E77" s="85">
        <v>-50.5002</v>
      </c>
      <c r="F77" s="65" t="s">
        <v>377</v>
      </c>
      <c r="G77" s="65">
        <v>-3716.81</v>
      </c>
      <c r="H77" s="86">
        <v>279</v>
      </c>
      <c r="I77" s="86">
        <v>-14089.56</v>
      </c>
      <c r="J77" s="65" t="s">
        <v>378</v>
      </c>
      <c r="K77" s="65">
        <v>-14859.18</v>
      </c>
      <c r="L77" s="87"/>
      <c r="M77" s="86">
        <f t="shared" si="2"/>
        <v>3.9978314737637923</v>
      </c>
      <c r="N77" s="84" t="s">
        <v>379</v>
      </c>
    </row>
    <row r="78" spans="1:14" s="6" customFormat="1" ht="156" x14ac:dyDescent="0.2">
      <c r="A78" s="82">
        <v>50</v>
      </c>
      <c r="B78" s="83" t="s">
        <v>485</v>
      </c>
      <c r="C78" s="63" t="s">
        <v>403</v>
      </c>
      <c r="D78" s="84" t="s">
        <v>382</v>
      </c>
      <c r="E78" s="85">
        <v>-8.1074999999999994E-2</v>
      </c>
      <c r="F78" s="65" t="s">
        <v>404</v>
      </c>
      <c r="G78" s="65">
        <v>-230.25</v>
      </c>
      <c r="H78" s="86">
        <v>7110.81</v>
      </c>
      <c r="I78" s="86">
        <v>-576.51</v>
      </c>
      <c r="J78" s="65" t="s">
        <v>405</v>
      </c>
      <c r="K78" s="65">
        <v>-610.77</v>
      </c>
      <c r="L78" s="87"/>
      <c r="M78" s="86">
        <f t="shared" si="2"/>
        <v>2.6526384364820847</v>
      </c>
      <c r="N78" s="84" t="s">
        <v>406</v>
      </c>
    </row>
    <row r="79" spans="1:14" s="6" customFormat="1" ht="96" x14ac:dyDescent="0.2">
      <c r="A79" s="82">
        <v>51</v>
      </c>
      <c r="B79" s="83" t="s">
        <v>486</v>
      </c>
      <c r="C79" s="63" t="s">
        <v>413</v>
      </c>
      <c r="D79" s="84" t="s">
        <v>398</v>
      </c>
      <c r="E79" s="85">
        <v>-222.79499999999999</v>
      </c>
      <c r="F79" s="65" t="s">
        <v>414</v>
      </c>
      <c r="G79" s="65">
        <v>-481.24</v>
      </c>
      <c r="H79" s="86">
        <v>6.44</v>
      </c>
      <c r="I79" s="86">
        <v>-1434.8</v>
      </c>
      <c r="J79" s="65" t="s">
        <v>415</v>
      </c>
      <c r="K79" s="65">
        <v>-1523.92</v>
      </c>
      <c r="L79" s="87"/>
      <c r="M79" s="86">
        <f t="shared" si="2"/>
        <v>3.1666528135649572</v>
      </c>
      <c r="N79" s="84" t="s">
        <v>416</v>
      </c>
    </row>
    <row r="80" spans="1:14" s="6" customFormat="1" ht="36" x14ac:dyDescent="0.2">
      <c r="A80" s="82">
        <v>52</v>
      </c>
      <c r="B80" s="83" t="s">
        <v>487</v>
      </c>
      <c r="C80" s="63" t="s">
        <v>488</v>
      </c>
      <c r="D80" s="84" t="s">
        <v>371</v>
      </c>
      <c r="E80" s="85">
        <v>72.552599999999998</v>
      </c>
      <c r="F80" s="65" t="s">
        <v>489</v>
      </c>
      <c r="G80" s="65">
        <v>8706.31</v>
      </c>
      <c r="H80" s="86">
        <v>286.39</v>
      </c>
      <c r="I80" s="86">
        <v>20778.34</v>
      </c>
      <c r="J80" s="65" t="s">
        <v>490</v>
      </c>
      <c r="K80" s="65">
        <v>30538.84</v>
      </c>
      <c r="L80" s="87"/>
      <c r="M80" s="86">
        <f t="shared" si="2"/>
        <v>3.5076674274175859</v>
      </c>
      <c r="N80" s="84" t="s">
        <v>491</v>
      </c>
    </row>
    <row r="81" spans="1:14" s="6" customFormat="1" ht="48" x14ac:dyDescent="0.2">
      <c r="A81" s="82">
        <v>53</v>
      </c>
      <c r="B81" s="83" t="s">
        <v>492</v>
      </c>
      <c r="C81" s="63" t="s">
        <v>493</v>
      </c>
      <c r="D81" s="84" t="s">
        <v>494</v>
      </c>
      <c r="E81" s="85">
        <v>9.9019999999999992</v>
      </c>
      <c r="F81" s="65" t="s">
        <v>495</v>
      </c>
      <c r="G81" s="65">
        <v>3298.06</v>
      </c>
      <c r="H81" s="86">
        <v>460</v>
      </c>
      <c r="I81" s="86">
        <v>4554.92</v>
      </c>
      <c r="J81" s="65" t="s">
        <v>496</v>
      </c>
      <c r="K81" s="65">
        <v>25263.17</v>
      </c>
      <c r="L81" s="87"/>
      <c r="M81" s="86">
        <f t="shared" si="2"/>
        <v>7.6600092175400079</v>
      </c>
      <c r="N81" s="84" t="s">
        <v>497</v>
      </c>
    </row>
    <row r="82" spans="1:14" s="6" customFormat="1" ht="24" x14ac:dyDescent="0.2">
      <c r="A82" s="82">
        <v>54</v>
      </c>
      <c r="B82" s="83" t="s">
        <v>498</v>
      </c>
      <c r="C82" s="63" t="s">
        <v>439</v>
      </c>
      <c r="D82" s="84" t="s">
        <v>382</v>
      </c>
      <c r="E82" s="85">
        <v>-9.9019999999999993E-3</v>
      </c>
      <c r="F82" s="65" t="s">
        <v>440</v>
      </c>
      <c r="G82" s="65">
        <v>-117.73</v>
      </c>
      <c r="H82" s="86">
        <v>60000</v>
      </c>
      <c r="I82" s="86">
        <v>-594.12</v>
      </c>
      <c r="J82" s="65" t="s">
        <v>441</v>
      </c>
      <c r="K82" s="65">
        <v>-610.12</v>
      </c>
      <c r="L82" s="87"/>
      <c r="M82" s="86">
        <f t="shared" si="2"/>
        <v>5.1823664316656757</v>
      </c>
      <c r="N82" s="84" t="s">
        <v>442</v>
      </c>
    </row>
    <row r="83" spans="1:14" s="6" customFormat="1" ht="48" x14ac:dyDescent="0.2">
      <c r="A83" s="82">
        <v>55</v>
      </c>
      <c r="B83" s="83" t="s">
        <v>499</v>
      </c>
      <c r="C83" s="63" t="s">
        <v>500</v>
      </c>
      <c r="D83" s="84" t="s">
        <v>501</v>
      </c>
      <c r="E83" s="85">
        <v>26.25</v>
      </c>
      <c r="F83" s="65" t="s">
        <v>502</v>
      </c>
      <c r="G83" s="65">
        <v>1391.78</v>
      </c>
      <c r="H83" s="86">
        <v>81.77</v>
      </c>
      <c r="I83" s="86">
        <v>2146.46</v>
      </c>
      <c r="J83" s="65" t="s">
        <v>503</v>
      </c>
      <c r="K83" s="65">
        <v>2190.56</v>
      </c>
      <c r="L83" s="87"/>
      <c r="M83" s="86">
        <f t="shared" si="2"/>
        <v>1.5739269137363663</v>
      </c>
      <c r="N83" s="84" t="s">
        <v>504</v>
      </c>
    </row>
    <row r="84" spans="1:14" s="6" customFormat="1" ht="24" x14ac:dyDescent="0.2">
      <c r="A84" s="96"/>
      <c r="B84" s="97" t="s">
        <v>62</v>
      </c>
      <c r="C84" s="98" t="s">
        <v>505</v>
      </c>
      <c r="D84" s="99" t="s">
        <v>329</v>
      </c>
      <c r="E84" s="100"/>
      <c r="F84" s="101" t="s">
        <v>327</v>
      </c>
      <c r="G84" s="101">
        <v>29448</v>
      </c>
      <c r="H84" s="102"/>
      <c r="I84" s="102"/>
      <c r="J84" s="101" t="s">
        <v>327</v>
      </c>
      <c r="K84" s="101">
        <v>173501</v>
      </c>
      <c r="L84" s="103"/>
      <c r="M84" s="102">
        <f t="shared" si="2"/>
        <v>5.8917753327900027</v>
      </c>
      <c r="N84" s="99"/>
    </row>
    <row r="85" spans="1:14" s="6" customFormat="1" x14ac:dyDescent="0.2">
      <c r="A85" s="133" t="s">
        <v>256</v>
      </c>
      <c r="B85" s="134"/>
      <c r="C85" s="134"/>
      <c r="D85" s="134"/>
      <c r="E85" s="134"/>
      <c r="F85" s="134"/>
      <c r="G85" s="65">
        <v>34653</v>
      </c>
      <c r="H85" s="86"/>
      <c r="I85" s="86"/>
      <c r="J85" s="86"/>
      <c r="K85" s="65">
        <v>234620</v>
      </c>
      <c r="L85" s="87"/>
      <c r="M85" s="86">
        <f t="shared" ref="M85:M107" ca="1" si="3">IF(ISNUMBER(INDIRECT("K" &amp; ROW())/INDIRECT("G" &amp; ROW())),INDIRECT("K" &amp; ROW())/INDIRECT("G" &amp; ROW()), " ")</f>
        <v>6.7705537760078496</v>
      </c>
      <c r="N85" s="84" t="s">
        <v>506</v>
      </c>
    </row>
    <row r="86" spans="1:14" s="6" customFormat="1" x14ac:dyDescent="0.2">
      <c r="A86" s="133" t="s">
        <v>261</v>
      </c>
      <c r="B86" s="134"/>
      <c r="C86" s="134"/>
      <c r="D86" s="134"/>
      <c r="E86" s="134"/>
      <c r="F86" s="134"/>
      <c r="G86" s="65"/>
      <c r="H86" s="86"/>
      <c r="I86" s="86"/>
      <c r="J86" s="86"/>
      <c r="K86" s="65"/>
      <c r="L86" s="87"/>
      <c r="M86" s="86" t="str">
        <f t="shared" ca="1" si="3"/>
        <v xml:space="preserve"> </v>
      </c>
      <c r="N86" s="84" t="s">
        <v>506</v>
      </c>
    </row>
    <row r="87" spans="1:14" s="6" customFormat="1" x14ac:dyDescent="0.2">
      <c r="A87" s="133" t="s">
        <v>262</v>
      </c>
      <c r="B87" s="134"/>
      <c r="C87" s="134"/>
      <c r="D87" s="134"/>
      <c r="E87" s="134"/>
      <c r="F87" s="134"/>
      <c r="G87" s="65">
        <v>3955</v>
      </c>
      <c r="H87" s="86"/>
      <c r="I87" s="86"/>
      <c r="J87" s="86"/>
      <c r="K87" s="65">
        <v>53670</v>
      </c>
      <c r="L87" s="87"/>
      <c r="M87" s="86">
        <f t="shared" ca="1" si="3"/>
        <v>13.570164348925411</v>
      </c>
      <c r="N87" s="84" t="s">
        <v>506</v>
      </c>
    </row>
    <row r="88" spans="1:14" s="6" customFormat="1" x14ac:dyDescent="0.2">
      <c r="A88" s="133" t="s">
        <v>263</v>
      </c>
      <c r="B88" s="134"/>
      <c r="C88" s="134"/>
      <c r="D88" s="134"/>
      <c r="E88" s="134"/>
      <c r="F88" s="134"/>
      <c r="G88" s="65">
        <v>29448</v>
      </c>
      <c r="H88" s="86"/>
      <c r="I88" s="86"/>
      <c r="J88" s="86"/>
      <c r="K88" s="65">
        <v>173501</v>
      </c>
      <c r="L88" s="87"/>
      <c r="M88" s="86">
        <f t="shared" ca="1" si="3"/>
        <v>5.8917753327900027</v>
      </c>
      <c r="N88" s="84" t="s">
        <v>506</v>
      </c>
    </row>
    <row r="89" spans="1:14" s="6" customFormat="1" x14ac:dyDescent="0.2">
      <c r="A89" s="133" t="s">
        <v>264</v>
      </c>
      <c r="B89" s="134"/>
      <c r="C89" s="134"/>
      <c r="D89" s="134"/>
      <c r="E89" s="134"/>
      <c r="F89" s="134"/>
      <c r="G89" s="65">
        <v>1499</v>
      </c>
      <c r="H89" s="86"/>
      <c r="I89" s="86"/>
      <c r="J89" s="86"/>
      <c r="K89" s="65">
        <v>10837</v>
      </c>
      <c r="L89" s="87"/>
      <c r="M89" s="86">
        <f t="shared" ca="1" si="3"/>
        <v>7.2294863242161442</v>
      </c>
      <c r="N89" s="84" t="s">
        <v>506</v>
      </c>
    </row>
    <row r="90" spans="1:14" s="6" customFormat="1" x14ac:dyDescent="0.2">
      <c r="A90" s="135" t="s">
        <v>265</v>
      </c>
      <c r="B90" s="132"/>
      <c r="C90" s="132"/>
      <c r="D90" s="132"/>
      <c r="E90" s="132"/>
      <c r="F90" s="132"/>
      <c r="G90" s="93">
        <v>3745</v>
      </c>
      <c r="H90" s="94"/>
      <c r="I90" s="94"/>
      <c r="J90" s="94"/>
      <c r="K90" s="93">
        <v>43143</v>
      </c>
      <c r="L90" s="95"/>
      <c r="M90" s="94">
        <f t="shared" ca="1" si="3"/>
        <v>11.520160213618157</v>
      </c>
      <c r="N90" s="91" t="s">
        <v>506</v>
      </c>
    </row>
    <row r="91" spans="1:14" s="6" customFormat="1" x14ac:dyDescent="0.2">
      <c r="A91" s="135" t="s">
        <v>266</v>
      </c>
      <c r="B91" s="132"/>
      <c r="C91" s="132"/>
      <c r="D91" s="132"/>
      <c r="E91" s="132"/>
      <c r="F91" s="132"/>
      <c r="G91" s="93">
        <v>2412</v>
      </c>
      <c r="H91" s="94"/>
      <c r="I91" s="94"/>
      <c r="J91" s="94"/>
      <c r="K91" s="93">
        <v>26052</v>
      </c>
      <c r="L91" s="95"/>
      <c r="M91" s="94">
        <f t="shared" ca="1" si="3"/>
        <v>10.800995024875622</v>
      </c>
      <c r="N91" s="91" t="s">
        <v>506</v>
      </c>
    </row>
    <row r="92" spans="1:14" s="6" customFormat="1" x14ac:dyDescent="0.2">
      <c r="A92" s="135" t="s">
        <v>267</v>
      </c>
      <c r="B92" s="132"/>
      <c r="C92" s="132"/>
      <c r="D92" s="132"/>
      <c r="E92" s="132"/>
      <c r="F92" s="132"/>
      <c r="G92" s="93"/>
      <c r="H92" s="94"/>
      <c r="I92" s="94"/>
      <c r="J92" s="94"/>
      <c r="K92" s="93"/>
      <c r="L92" s="95"/>
      <c r="M92" s="94" t="str">
        <f t="shared" ca="1" si="3"/>
        <v xml:space="preserve"> </v>
      </c>
      <c r="N92" s="91" t="s">
        <v>506</v>
      </c>
    </row>
    <row r="93" spans="1:14" s="6" customFormat="1" x14ac:dyDescent="0.2">
      <c r="A93" s="133" t="s">
        <v>268</v>
      </c>
      <c r="B93" s="134"/>
      <c r="C93" s="134"/>
      <c r="D93" s="134"/>
      <c r="E93" s="134"/>
      <c r="F93" s="134"/>
      <c r="G93" s="65">
        <v>3940</v>
      </c>
      <c r="H93" s="86"/>
      <c r="I93" s="86"/>
      <c r="J93" s="86"/>
      <c r="K93" s="65">
        <v>43470</v>
      </c>
      <c r="L93" s="87"/>
      <c r="M93" s="86">
        <f t="shared" ca="1" si="3"/>
        <v>11.032994923857869</v>
      </c>
      <c r="N93" s="84" t="s">
        <v>506</v>
      </c>
    </row>
    <row r="94" spans="1:14" s="6" customFormat="1" x14ac:dyDescent="0.2">
      <c r="A94" s="133" t="s">
        <v>269</v>
      </c>
      <c r="B94" s="134"/>
      <c r="C94" s="134"/>
      <c r="D94" s="134"/>
      <c r="E94" s="134"/>
      <c r="F94" s="134"/>
      <c r="G94" s="65">
        <v>476</v>
      </c>
      <c r="H94" s="86"/>
      <c r="I94" s="86"/>
      <c r="J94" s="86"/>
      <c r="K94" s="65">
        <v>5643</v>
      </c>
      <c r="L94" s="87"/>
      <c r="M94" s="86">
        <f t="shared" ca="1" si="3"/>
        <v>11.855042016806722</v>
      </c>
      <c r="N94" s="84" t="s">
        <v>506</v>
      </c>
    </row>
    <row r="95" spans="1:14" s="6" customFormat="1" x14ac:dyDescent="0.2">
      <c r="A95" s="133" t="s">
        <v>270</v>
      </c>
      <c r="B95" s="134"/>
      <c r="C95" s="134"/>
      <c r="D95" s="134"/>
      <c r="E95" s="134"/>
      <c r="F95" s="134"/>
      <c r="G95" s="65">
        <v>144</v>
      </c>
      <c r="H95" s="86"/>
      <c r="I95" s="86"/>
      <c r="J95" s="86"/>
      <c r="K95" s="65">
        <v>1754</v>
      </c>
      <c r="L95" s="87"/>
      <c r="M95" s="86">
        <f t="shared" ca="1" si="3"/>
        <v>12.180555555555555</v>
      </c>
      <c r="N95" s="84" t="s">
        <v>506</v>
      </c>
    </row>
    <row r="96" spans="1:14" s="6" customFormat="1" x14ac:dyDescent="0.2">
      <c r="A96" s="133" t="s">
        <v>271</v>
      </c>
      <c r="B96" s="134"/>
      <c r="C96" s="134"/>
      <c r="D96" s="134"/>
      <c r="E96" s="134"/>
      <c r="F96" s="134"/>
      <c r="G96" s="65">
        <v>17</v>
      </c>
      <c r="H96" s="86"/>
      <c r="I96" s="86"/>
      <c r="J96" s="86"/>
      <c r="K96" s="65">
        <v>195</v>
      </c>
      <c r="L96" s="87"/>
      <c r="M96" s="86">
        <f t="shared" ca="1" si="3"/>
        <v>11.470588235294118</v>
      </c>
      <c r="N96" s="84" t="s">
        <v>506</v>
      </c>
    </row>
    <row r="97" spans="1:14" s="6" customFormat="1" x14ac:dyDescent="0.2">
      <c r="A97" s="133" t="s">
        <v>272</v>
      </c>
      <c r="B97" s="134"/>
      <c r="C97" s="134"/>
      <c r="D97" s="134"/>
      <c r="E97" s="134"/>
      <c r="F97" s="134"/>
      <c r="G97" s="65">
        <v>3775</v>
      </c>
      <c r="H97" s="86"/>
      <c r="I97" s="86"/>
      <c r="J97" s="86"/>
      <c r="K97" s="65">
        <v>30951</v>
      </c>
      <c r="L97" s="87"/>
      <c r="M97" s="86">
        <f t="shared" ca="1" si="3"/>
        <v>8.1989403973509933</v>
      </c>
      <c r="N97" s="84" t="s">
        <v>506</v>
      </c>
    </row>
    <row r="98" spans="1:14" s="6" customFormat="1" x14ac:dyDescent="0.2">
      <c r="A98" s="133" t="s">
        <v>273</v>
      </c>
      <c r="B98" s="134"/>
      <c r="C98" s="134"/>
      <c r="D98" s="134"/>
      <c r="E98" s="134"/>
      <c r="F98" s="134"/>
      <c r="G98" s="65">
        <v>2546</v>
      </c>
      <c r="H98" s="86"/>
      <c r="I98" s="86"/>
      <c r="J98" s="86"/>
      <c r="K98" s="65">
        <v>27004</v>
      </c>
      <c r="L98" s="87"/>
      <c r="M98" s="86">
        <f t="shared" ca="1" si="3"/>
        <v>10.606441476826394</v>
      </c>
      <c r="N98" s="84" t="s">
        <v>506</v>
      </c>
    </row>
    <row r="99" spans="1:14" s="6" customFormat="1" x14ac:dyDescent="0.2">
      <c r="A99" s="133" t="s">
        <v>274</v>
      </c>
      <c r="B99" s="134"/>
      <c r="C99" s="134"/>
      <c r="D99" s="134"/>
      <c r="E99" s="134"/>
      <c r="F99" s="134"/>
      <c r="G99" s="65">
        <v>26662</v>
      </c>
      <c r="H99" s="86"/>
      <c r="I99" s="86"/>
      <c r="J99" s="86"/>
      <c r="K99" s="65">
        <v>171411</v>
      </c>
      <c r="L99" s="87"/>
      <c r="M99" s="86">
        <f t="shared" ca="1" si="3"/>
        <v>6.4290375815767762</v>
      </c>
      <c r="N99" s="84" t="s">
        <v>506</v>
      </c>
    </row>
    <row r="100" spans="1:14" s="6" customFormat="1" ht="26.1" customHeight="1" x14ac:dyDescent="0.2">
      <c r="A100" s="133" t="s">
        <v>275</v>
      </c>
      <c r="B100" s="134"/>
      <c r="C100" s="134"/>
      <c r="D100" s="134"/>
      <c r="E100" s="134"/>
      <c r="F100" s="134"/>
      <c r="G100" s="65">
        <v>669</v>
      </c>
      <c r="H100" s="86"/>
      <c r="I100" s="86"/>
      <c r="J100" s="86"/>
      <c r="K100" s="65">
        <v>3459</v>
      </c>
      <c r="L100" s="87"/>
      <c r="M100" s="86">
        <f t="shared" ca="1" si="3"/>
        <v>5.1704035874439462</v>
      </c>
      <c r="N100" s="84" t="s">
        <v>506</v>
      </c>
    </row>
    <row r="101" spans="1:14" s="6" customFormat="1" ht="26.1" customHeight="1" x14ac:dyDescent="0.2">
      <c r="A101" s="133" t="s">
        <v>276</v>
      </c>
      <c r="B101" s="134"/>
      <c r="C101" s="134"/>
      <c r="D101" s="134"/>
      <c r="E101" s="134"/>
      <c r="F101" s="134"/>
      <c r="G101" s="65">
        <v>276</v>
      </c>
      <c r="H101" s="86"/>
      <c r="I101" s="86"/>
      <c r="J101" s="86"/>
      <c r="K101" s="65">
        <v>3093</v>
      </c>
      <c r="L101" s="87"/>
      <c r="M101" s="86">
        <f t="shared" ca="1" si="3"/>
        <v>11.206521739130435</v>
      </c>
      <c r="N101" s="84" t="s">
        <v>506</v>
      </c>
    </row>
    <row r="102" spans="1:14" s="6" customFormat="1" x14ac:dyDescent="0.2">
      <c r="A102" s="133" t="s">
        <v>277</v>
      </c>
      <c r="B102" s="134"/>
      <c r="C102" s="134"/>
      <c r="D102" s="134"/>
      <c r="E102" s="134"/>
      <c r="F102" s="134"/>
      <c r="G102" s="65">
        <v>281</v>
      </c>
      <c r="H102" s="86"/>
      <c r="I102" s="86"/>
      <c r="J102" s="86"/>
      <c r="K102" s="65">
        <v>3474</v>
      </c>
      <c r="L102" s="87"/>
      <c r="M102" s="86">
        <f t="shared" ca="1" si="3"/>
        <v>12.362989323843417</v>
      </c>
      <c r="N102" s="84" t="s">
        <v>506</v>
      </c>
    </row>
    <row r="103" spans="1:14" s="6" customFormat="1" x14ac:dyDescent="0.2">
      <c r="A103" s="133" t="s">
        <v>278</v>
      </c>
      <c r="B103" s="134"/>
      <c r="C103" s="134"/>
      <c r="D103" s="134"/>
      <c r="E103" s="134"/>
      <c r="F103" s="134"/>
      <c r="G103" s="65">
        <v>279</v>
      </c>
      <c r="H103" s="86"/>
      <c r="I103" s="86"/>
      <c r="J103" s="86"/>
      <c r="K103" s="65">
        <v>2560</v>
      </c>
      <c r="L103" s="87"/>
      <c r="M103" s="86">
        <f t="shared" ca="1" si="3"/>
        <v>9.1756272401433687</v>
      </c>
      <c r="N103" s="84" t="s">
        <v>506</v>
      </c>
    </row>
    <row r="104" spans="1:14" s="6" customFormat="1" x14ac:dyDescent="0.2">
      <c r="A104" s="133" t="s">
        <v>279</v>
      </c>
      <c r="B104" s="134"/>
      <c r="C104" s="134"/>
      <c r="D104" s="134"/>
      <c r="E104" s="134"/>
      <c r="F104" s="134"/>
      <c r="G104" s="65">
        <v>1745</v>
      </c>
      <c r="H104" s="86"/>
      <c r="I104" s="86"/>
      <c r="J104" s="86"/>
      <c r="K104" s="65">
        <v>10801</v>
      </c>
      <c r="L104" s="87"/>
      <c r="M104" s="86">
        <f t="shared" ca="1" si="3"/>
        <v>6.1896848137535816</v>
      </c>
      <c r="N104" s="84" t="s">
        <v>506</v>
      </c>
    </row>
    <row r="105" spans="1:14" s="6" customFormat="1" x14ac:dyDescent="0.2">
      <c r="A105" s="133" t="s">
        <v>280</v>
      </c>
      <c r="B105" s="134"/>
      <c r="C105" s="134"/>
      <c r="D105" s="134"/>
      <c r="E105" s="134"/>
      <c r="F105" s="134"/>
      <c r="G105" s="65">
        <v>40810</v>
      </c>
      <c r="H105" s="86"/>
      <c r="I105" s="86"/>
      <c r="J105" s="86"/>
      <c r="K105" s="65">
        <v>303815</v>
      </c>
      <c r="L105" s="87"/>
      <c r="M105" s="86">
        <f t="shared" ca="1" si="3"/>
        <v>7.4446214163195297</v>
      </c>
      <c r="N105" s="84" t="s">
        <v>506</v>
      </c>
    </row>
    <row r="106" spans="1:14" s="6" customFormat="1" x14ac:dyDescent="0.2">
      <c r="A106" s="133" t="s">
        <v>281</v>
      </c>
      <c r="B106" s="134"/>
      <c r="C106" s="134"/>
      <c r="D106" s="134"/>
      <c r="E106" s="134"/>
      <c r="F106" s="134"/>
      <c r="G106" s="65"/>
      <c r="H106" s="86"/>
      <c r="I106" s="86"/>
      <c r="J106" s="86"/>
      <c r="K106" s="65">
        <v>60763</v>
      </c>
      <c r="L106" s="87"/>
      <c r="M106" s="86" t="str">
        <f t="shared" ca="1" si="3"/>
        <v xml:space="preserve"> </v>
      </c>
      <c r="N106" s="84" t="s">
        <v>506</v>
      </c>
    </row>
    <row r="107" spans="1:14" s="6" customFormat="1" x14ac:dyDescent="0.2">
      <c r="A107" s="135" t="s">
        <v>282</v>
      </c>
      <c r="B107" s="132"/>
      <c r="C107" s="132"/>
      <c r="D107" s="132"/>
      <c r="E107" s="132"/>
      <c r="F107" s="132"/>
      <c r="G107" s="93">
        <f>SUM(G105:G106)</f>
        <v>40810</v>
      </c>
      <c r="H107" s="94"/>
      <c r="I107" s="94"/>
      <c r="J107" s="94"/>
      <c r="K107" s="93">
        <v>364578</v>
      </c>
      <c r="L107" s="95"/>
      <c r="M107" s="94">
        <f t="shared" ca="1" si="3"/>
        <v>8.9335456995834353</v>
      </c>
      <c r="N107" s="91" t="s">
        <v>506</v>
      </c>
    </row>
    <row r="108" spans="1:14" s="6" customFormat="1" x14ac:dyDescent="0.2">
      <c r="A108" s="14"/>
      <c r="B108" s="46"/>
      <c r="C108" s="26"/>
      <c r="D108" s="47"/>
      <c r="E108" s="47"/>
      <c r="F108" s="48"/>
      <c r="G108" s="27"/>
      <c r="H108" s="48"/>
      <c r="I108" s="48"/>
      <c r="J108" s="48"/>
      <c r="K108" s="27"/>
      <c r="L108" s="49"/>
      <c r="M108" s="48"/>
      <c r="N108" s="50"/>
    </row>
    <row r="109" spans="1:14" s="6" customFormat="1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1:14" x14ac:dyDescent="0.2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51"/>
      <c r="M110" s="6"/>
      <c r="N110" s="6"/>
    </row>
    <row r="111" spans="1:14" s="6" customFormat="1" x14ac:dyDescent="0.2">
      <c r="A111" s="57" t="s">
        <v>50</v>
      </c>
      <c r="L111" s="51"/>
    </row>
    <row r="112" spans="1:14" s="6" customFormat="1" x14ac:dyDescent="0.2">
      <c r="A112" s="34"/>
      <c r="L112" s="51"/>
    </row>
    <row r="113" spans="1:14" s="6" customFormat="1" x14ac:dyDescent="0.2">
      <c r="A113" s="57" t="s">
        <v>51</v>
      </c>
      <c r="L113" s="51"/>
    </row>
    <row r="114" spans="1:14" s="6" customForma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</sheetData>
  <mergeCells count="50">
    <mergeCell ref="A106:F106"/>
    <mergeCell ref="A107:F107"/>
    <mergeCell ref="A101:F101"/>
    <mergeCell ref="A102:F102"/>
    <mergeCell ref="A103:F103"/>
    <mergeCell ref="A104:F104"/>
    <mergeCell ref="A105:F105"/>
    <mergeCell ref="A96:F96"/>
    <mergeCell ref="A97:F97"/>
    <mergeCell ref="A98:F98"/>
    <mergeCell ref="A99:F99"/>
    <mergeCell ref="A100:F100"/>
    <mergeCell ref="A91:F91"/>
    <mergeCell ref="A92:F92"/>
    <mergeCell ref="A93:F93"/>
    <mergeCell ref="A94:F94"/>
    <mergeCell ref="A95:F95"/>
    <mergeCell ref="A86:F86"/>
    <mergeCell ref="A87:F87"/>
    <mergeCell ref="A88:F88"/>
    <mergeCell ref="A89:F89"/>
    <mergeCell ref="A90:F90"/>
    <mergeCell ref="A25:N25"/>
    <mergeCell ref="A26:N26"/>
    <mergeCell ref="A39:N39"/>
    <mergeCell ref="A52:N52"/>
    <mergeCell ref="A85:F85"/>
    <mergeCell ref="G16:H16"/>
    <mergeCell ref="J16:K16"/>
    <mergeCell ref="A21:A23"/>
    <mergeCell ref="B21:B23"/>
    <mergeCell ref="C21:C23"/>
    <mergeCell ref="E21:E23"/>
    <mergeCell ref="M21:M23"/>
    <mergeCell ref="N21:N23"/>
    <mergeCell ref="D22:D23"/>
    <mergeCell ref="H22:I22"/>
    <mergeCell ref="J22:K22"/>
    <mergeCell ref="F21:G22"/>
    <mergeCell ref="H21:K21"/>
    <mergeCell ref="G14:H14"/>
    <mergeCell ref="J14:K14"/>
    <mergeCell ref="G15:H15"/>
    <mergeCell ref="J13:M13"/>
    <mergeCell ref="J15:K15"/>
    <mergeCell ref="A8:N8"/>
    <mergeCell ref="A9:N9"/>
    <mergeCell ref="A10:N10"/>
    <mergeCell ref="A11:N11"/>
    <mergeCell ref="G13:I13"/>
  </mergeCells>
  <phoneticPr fontId="2" type="noConversion"/>
  <pageMargins left="0.25" right="0.25" top="0.75" bottom="0.75" header="0.3" footer="0.3"/>
  <pageSetup paperSize="9" scale="82" fitToHeight="30000" orientation="landscape" r:id="rId1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Мои данные</vt:lpstr>
      <vt:lpstr>Ведомость ресурсов</vt:lpstr>
      <vt:lpstr>'Ведомость ресурсов'!Print_Titles</vt:lpstr>
      <vt:lpstr>'Мои данные'!Print_Titles</vt:lpstr>
      <vt:lpstr>'Ведомость ресурсов'!Заголовки_для_печати</vt:lpstr>
      <vt:lpstr>'Мои данные'!Заголовки_для_печати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123</cp:lastModifiedBy>
  <cp:lastPrinted>2019-11-27T05:23:42Z</cp:lastPrinted>
  <dcterms:created xsi:type="dcterms:W3CDTF">2003-01-28T12:33:10Z</dcterms:created>
  <dcterms:modified xsi:type="dcterms:W3CDTF">2019-11-27T05:26:21Z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