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tabRatio="771" activeTab="0"/>
  </bookViews>
  <sheets>
    <sheet name="Мои данные" sheetId="1" r:id="rId1"/>
    <sheet name="Ведомость ресурсов" sheetId="2" r:id="rId2"/>
  </sheets>
  <definedNames>
    <definedName name="_xlnm.Print_Titles" localSheetId="1">'Ведомость ресурсов'!$23:$23</definedName>
    <definedName name="_xlnm.Print_Titles" localSheetId="0">'Мои данные'!$29:$29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YuKazaeva</author>
    <author>Сергей</author>
    <author>Alex</author>
    <author>Alex Sosedko</author>
    <author>onikitina</author>
    <author>Пользователь</author>
    <author>Соседко А.Н.</author>
  </authors>
  <commentList>
    <comment ref="A8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10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11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3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4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J17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21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9" authorId="2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29" authorId="2">
      <text>
        <r>
          <rPr>
            <sz val="8"/>
            <rFont val="Tahoma"/>
            <family val="2"/>
          </rPr>
          <t xml:space="preserve"> &lt;Количество всего (физ. объем) по позиции&gt;
&lt;Формула расчета физ. объема&gt;
&lt;Нормы НР 2001г. по позиции&gt;
&lt;Нормы СП 2001г. по позиции&gt;</t>
        </r>
      </text>
    </comment>
    <comment ref="D29" authorId="4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29" authorId="4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9" authorId="4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9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9" authorId="3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9" authorId="3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9" authorId="2">
      <text>
        <r>
          <rPr>
            <sz val="8"/>
            <rFont val="Tahoma"/>
            <family val="2"/>
          </rPr>
          <t xml:space="preserve"> &lt;ИТОГО ПЗ по позиции в текущих ценах&gt;
&lt;Сумма НР по позиции при расчете в текущих ценах (ресурсный расчет)&gt;
&lt;Сумма СП по позиции при расчете в текущих ценах (ресурсный расчет)&gt;</t>
        </r>
      </text>
    </comment>
    <comment ref="K29" authorId="2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U29" authorId="2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G17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21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H95" authorId="2">
      <text>
        <r>
          <rPr>
            <sz val="8"/>
            <rFont val="Tahoma"/>
            <family val="2"/>
          </rPr>
          <t xml:space="preserve"> &lt;З/п основных рабочих (итоги)&gt;
_____
&lt;Материалы (итоги)&gt;</t>
        </r>
      </text>
    </comment>
    <comment ref="I95" authorId="2">
      <text>
        <r>
          <rPr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J95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K95" authorId="2">
      <text>
        <r>
          <rPr>
            <sz val="8"/>
            <rFont val="Tahoma"/>
            <family val="2"/>
          </rPr>
          <t xml:space="preserve"> &lt;З/п основных рабочих в тек.ценах (итоги)&gt;
_____
&lt;Материалы в тек.ценах (итоги)&gt;</t>
        </r>
      </text>
    </comment>
    <comment ref="U95" authorId="2">
      <text>
        <r>
          <rPr>
            <sz val="8"/>
            <rFont val="Tahoma"/>
            <family val="2"/>
          </rPr>
          <t xml:space="preserve"> &lt;Эксплуатация машин в тек.ценах (итоги)&gt;
_____
&lt;З/п машинистов в тек.ценах (итоги)&gt;</t>
        </r>
      </text>
    </comment>
    <comment ref="A95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24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J18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8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9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9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B29" authorId="2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&lt;Формула расчета стоимости единицы&gt;
&lt;Строка задания НР для рес.расч.&gt;
&lt;Строка задания СП для рес.расч.&gt;</t>
        </r>
      </text>
    </comment>
    <comment ref="V20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W20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95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X20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Y20" authorId="3">
      <text>
        <r>
          <rPr>
            <b/>
            <sz val="8"/>
            <rFont val="Tahoma"/>
            <family val="2"/>
          </rPr>
          <t xml:space="preserve"> &lt;Итого НР&gt;</t>
        </r>
      </text>
    </comment>
    <comment ref="Z20" authorId="3">
      <text>
        <r>
          <rPr>
            <b/>
            <sz val="8"/>
            <rFont val="Tahoma"/>
            <family val="2"/>
          </rPr>
          <t xml:space="preserve"> &lt;Итого СП&gt;</t>
        </r>
      </text>
    </comment>
    <comment ref="X21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Y21" authorId="3">
      <text>
        <r>
          <rPr>
            <b/>
            <sz val="8"/>
            <rFont val="Tahoma"/>
            <family val="2"/>
          </rPr>
          <t xml:space="preserve"> &lt;Итого НР&gt;</t>
        </r>
      </text>
    </comment>
    <comment ref="Z21" authorId="3">
      <text>
        <r>
          <rPr>
            <b/>
            <sz val="8"/>
            <rFont val="Tahoma"/>
            <family val="2"/>
          </rPr>
          <t xml:space="preserve"> &lt;Итого СП&gt;</t>
        </r>
      </text>
    </comment>
    <comment ref="A3" authorId="6">
      <text>
        <r>
          <rPr>
            <b/>
            <sz val="8"/>
            <rFont val="Tahoma"/>
            <family val="2"/>
          </rPr>
          <t xml:space="preserve"> &lt;подпись 200 атрибут 950 текст&gt;  &lt;подпись 200 значение&gt;</t>
        </r>
      </text>
    </comment>
    <comment ref="A4" authorId="6">
      <text>
        <r>
          <rPr>
            <b/>
            <sz val="8"/>
            <rFont val="Tahoma"/>
            <family val="2"/>
          </rPr>
          <t xml:space="preserve"> _________________ /&lt;подпись 200 атрибут 950 значение&gt;/</t>
        </r>
      </text>
    </comment>
    <comment ref="H3" authorId="7">
      <text>
        <r>
          <rPr>
            <b/>
            <sz val="8"/>
            <rFont val="Tahoma"/>
            <family val="2"/>
          </rPr>
          <t xml:space="preserve"> &lt;подпись 210 атрибут 950 текст&gt;  &lt;подпись 210 значение&gt;</t>
        </r>
      </text>
    </comment>
    <comment ref="H4" authorId="7">
      <text>
        <r>
          <rPr>
            <b/>
            <sz val="8"/>
            <rFont val="Tahoma"/>
            <family val="2"/>
          </rPr>
          <t xml:space="preserve"> _________________ /&lt;подпись 210 атрибут 950 значение&gt;/</t>
        </r>
      </text>
    </comment>
    <comment ref="A99" authorId="0">
      <text>
        <r>
          <rPr>
            <b/>
            <sz val="8"/>
            <rFont val="Tahoma"/>
            <family val="2"/>
          </rPr>
          <t xml:space="preserve"> &lt;подпись 300 атрибут 970 значение&gt; _________________ /&lt;подпись 300 значение&gt;/</t>
        </r>
      </text>
    </comment>
    <comment ref="A101" authorId="0">
      <text>
        <r>
          <rPr>
            <b/>
            <sz val="8"/>
            <rFont val="Tahoma"/>
            <family val="2"/>
          </rPr>
          <t xml:space="preserve"> &lt;подпись 310 атрибут 970 значение&gt; _________________ /&lt;подпись 310 значение&gt;/</t>
        </r>
      </text>
    </comment>
  </commentList>
</comments>
</file>

<file path=xl/comments2.xml><?xml version="1.0" encoding="utf-8"?>
<comments xmlns="http://schemas.openxmlformats.org/spreadsheetml/2006/main">
  <authors>
    <author>&lt;&gt;</author>
    <author>YuKazaeva</author>
    <author>Сергей</author>
    <author>Alex</author>
    <author>onikitina</author>
  </authors>
  <commentList>
    <comment ref="A2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4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5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7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8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G11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1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5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J15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3" authorId="2">
      <text>
        <r>
          <rPr>
            <sz val="8"/>
            <rFont val="Tahoma"/>
            <family val="2"/>
          </rPr>
          <t xml:space="preserve"> &lt;Номер ресурса п.п.&gt;</t>
        </r>
      </text>
    </comment>
    <comment ref="B23" authorId="2">
      <text>
        <r>
          <rPr>
            <sz val="8"/>
            <rFont val="Tahoma"/>
            <family val="2"/>
          </rPr>
          <t xml:space="preserve"> &lt;Код ресурса&gt;</t>
        </r>
      </text>
    </comment>
    <comment ref="C23" authorId="2">
      <text>
        <r>
          <rPr>
            <sz val="8"/>
            <rFont val="Tahoma"/>
            <family val="2"/>
          </rPr>
          <t xml:space="preserve"> &lt;Наименование ресурса &gt;</t>
        </r>
      </text>
    </comment>
    <comment ref="D23" authorId="2">
      <text>
        <r>
          <rPr>
            <sz val="8"/>
            <rFont val="Tahoma"/>
            <family val="2"/>
          </rPr>
          <t xml:space="preserve"> &lt;Единица измерения ресурса&gt;
&lt;Количество машиночасов на единицу по позиции&gt;</t>
        </r>
      </text>
    </comment>
    <comment ref="E23" authorId="2">
      <text>
        <r>
          <rPr>
            <sz val="8"/>
            <rFont val="Tahoma"/>
            <family val="2"/>
          </rPr>
          <t xml:space="preserve"> &lt;Общее количество ресурса&gt;</t>
        </r>
      </text>
    </comment>
    <comment ref="F23" authorId="2">
      <text>
        <r>
          <rPr>
            <sz val="8"/>
            <rFont val="Tahoma"/>
            <family val="2"/>
          </rPr>
          <t xml:space="preserve"> &lt;Сметная базисная цена ресурса (на ед. измерения)&gt;
&lt;Формула базисной цены единицы ПЗ&gt;</t>
        </r>
      </text>
    </comment>
    <comment ref="G23" authorId="2">
      <text>
        <r>
          <rPr>
            <sz val="8"/>
            <rFont val="Tahoma"/>
            <family val="2"/>
          </rPr>
          <t xml:space="preserve"> &lt;Сметная базисная цена ресурса (на физ. объем)&gt;</t>
        </r>
      </text>
    </comment>
    <comment ref="J23" authorId="2">
      <text>
        <r>
          <rPr>
            <sz val="8"/>
            <rFont val="Tahoma"/>
            <family val="2"/>
          </rPr>
          <t xml:space="preserve"> &lt;Сметная текущая цена ресурса (на ед. измерения)&gt;
&lt;Формула текущей цены единицы ПЗ&gt;</t>
        </r>
      </text>
    </comment>
    <comment ref="K23" authorId="2">
      <text>
        <r>
          <rPr>
            <sz val="8"/>
            <rFont val="Tahoma"/>
            <family val="2"/>
          </rPr>
          <t xml:space="preserve"> &lt;Сметная текущая цена ресурса (на физ. объем)&gt;</t>
        </r>
      </text>
    </comment>
    <comment ref="M23" authorId="1">
      <text>
        <r>
          <rPr>
            <b/>
            <sz val="8"/>
            <rFont val="Tahoma"/>
            <family val="2"/>
          </rPr>
          <t xml:space="preserve"> =IF(ISNUMBER(R[0]C[-2]/R[0]C[-6]),IF(NOT(R[0]C[-2]/R[0]C[-6]=0),R[0]C[-2]/R[0]C[-6], " "), " ")&lt;Пустой идентификатор&gt;</t>
        </r>
      </text>
    </comment>
    <comment ref="N23" authorId="2">
      <text>
        <r>
          <rPr>
            <sz val="8"/>
            <rFont val="Tahoma"/>
            <family val="2"/>
          </rPr>
          <t xml:space="preserve"> &lt;Обоснование текущей цены ресурса&gt;</t>
        </r>
      </text>
    </comment>
    <comment ref="A81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K81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M81" authorId="3">
      <text>
        <r>
          <rPr>
            <b/>
            <sz val="8"/>
            <rFont val="Tahoma"/>
            <family val="2"/>
          </rPr>
          <t xml:space="preserve"> =IF(ISNUMBER(INDIRECT("K" &amp; ROW())/INDIRECT("G" &amp; ROW())),INDIRECT("K" &amp; ROW())/INDIRECT("G" &amp; ROW()), " ")&lt;Пустой идентификатор&gt;</t>
        </r>
      </text>
    </comment>
    <comment ref="N81" authorId="1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G12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J12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3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3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L18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L16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7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4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L15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H23" authorId="2">
      <text>
        <r>
          <rPr>
            <sz val="8"/>
            <rFont val="Tahoma"/>
            <family val="2"/>
          </rPr>
          <t xml:space="preserve"> &lt;Оптовая цена единицы&gt;</t>
        </r>
      </text>
    </comment>
    <comment ref="I23" authorId="2">
      <text>
        <r>
          <rPr>
            <sz val="8"/>
            <rFont val="Tahoma"/>
            <family val="2"/>
          </rPr>
          <t xml:space="preserve"> &lt;Оптовая цена всего&gt;</t>
        </r>
      </text>
    </comment>
    <comment ref="O14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P14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O15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P15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81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83" authorId="0">
      <text>
        <r>
          <rPr>
            <b/>
            <sz val="8"/>
            <rFont val="Tahoma"/>
            <family val="2"/>
          </rPr>
          <t xml:space="preserve"> &lt;подпись 300 атрибут 970 значение&gt; _________________ /&lt;подпись 300 значение&gt;/</t>
        </r>
      </text>
    </comment>
    <comment ref="A85" authorId="0">
      <text>
        <r>
          <rPr>
            <b/>
            <sz val="8"/>
            <rFont val="Tahoma"/>
            <family val="2"/>
          </rPr>
          <t xml:space="preserve"> &lt;подпись 310 атрибут 970 значение&gt; _________________ /&lt;подпись 310 значение&gt;/</t>
        </r>
      </text>
    </comment>
  </commentList>
</comments>
</file>

<file path=xl/sharedStrings.xml><?xml version="1.0" encoding="utf-8"?>
<sst xmlns="http://schemas.openxmlformats.org/spreadsheetml/2006/main" count="488" uniqueCount="332">
  <si>
    <t>Код ресурса</t>
  </si>
  <si>
    <t>Всего</t>
  </si>
  <si>
    <t xml:space="preserve">ЛОКАЛЬНАЯ СМЕТА </t>
  </si>
  <si>
    <t>Основание: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</si>
  <si>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</si>
  <si>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</si>
  <si>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</si>
  <si>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</si>
  <si>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</si>
  <si>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</si>
  <si>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</si>
  <si>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</si>
  <si>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</si>
  <si>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</si>
  <si>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</si>
  <si>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</si>
  <si>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</si>
  <si>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</si>
  <si>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</si>
  <si>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</si>
  <si>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</si>
  <si>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</si>
  <si>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</si>
  <si>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</si>
  <si>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</si>
  <si>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</si>
  <si>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</si>
  <si>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</si>
  <si>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</si>
  <si>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</si>
  <si>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</si>
  <si>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</si>
  <si>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</si>
  <si>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</si>
  <si>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</si>
  <si>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>в т.ч. оборудование</t>
  </si>
  <si>
    <t>монтажных работ</t>
  </si>
  <si>
    <t xml:space="preserve">ЛОКАЛЬНЫЙ РЕСУРСНЫЙ СМЕТНЫЙ РАСЧЕТ </t>
  </si>
  <si>
    <t xml:space="preserve">УТВЕРЖДАЮ </t>
  </si>
  <si>
    <t>СОГЛАСОВАНО</t>
  </si>
  <si>
    <t>% НР</t>
  </si>
  <si>
    <t>% СП</t>
  </si>
  <si>
    <t>"___" ____________ 20___ г.</t>
  </si>
  <si>
    <t>"___" _____________ 20___ г.</t>
  </si>
  <si>
    <t xml:space="preserve">  </t>
  </si>
  <si>
    <t>_________________ //</t>
  </si>
  <si>
    <t>Стройка:МКУ СП "ЦОДОО" по Калининскому району г. Челябинска, 2019 г.</t>
  </si>
  <si>
    <t>Объект:МБДОУ "ДС № 28 г.Челябинска, ул. Российская, 57 А.</t>
  </si>
  <si>
    <t>на замену оконных блоков.</t>
  </si>
  <si>
    <t>Составил:  _________________ /Баютова О.Н./</t>
  </si>
  <si>
    <t>Проверил:  _________________ //</t>
  </si>
  <si>
    <t>Раздел 1. 2 этаж, помещение № 5 - 2 окна; помещение № 4 - 2 окна;  помещение № 20 - 1 окно;  помещение № 21 - 1 окно. Размеры 2100*2100 мм.</t>
  </si>
  <si>
    <t>ТЕРр56-2-2
Снятие оконных переплетов: остекленных
100 м2 оконных переплетов</t>
  </si>
  <si>
    <t>0,2646
2,1*2,1*6/100</t>
  </si>
  <si>
    <t>31,37
_____
15,19</t>
  </si>
  <si>
    <t>8
_____
4</t>
  </si>
  <si>
    <t>65
_____
54</t>
  </si>
  <si>
    <t>Накладные расходы от ФОТ(1722 руб.)</t>
  </si>
  <si>
    <t>70%=82%*0.85</t>
  </si>
  <si>
    <t>Сметная прибыль от ФОТ(1722 руб.)</t>
  </si>
  <si>
    <t>50%=62%*0.8</t>
  </si>
  <si>
    <t>Всего с НР и СП</t>
  </si>
  <si>
    <t/>
  </si>
  <si>
    <t>ТЕРр56-3-2
Снятие подоконных досок: деревянных в каменных зданиях
100 м2</t>
  </si>
  <si>
    <t>0,0504
2,1*0,4*6/100</t>
  </si>
  <si>
    <t>Накладные расходы от ФОТ(654 руб.)</t>
  </si>
  <si>
    <t>Сметная прибыль от ФОТ(654 руб.)</t>
  </si>
  <si>
    <t>ТЕРр56-1-1
Демонтаж оконных коробок: в каменных стенах с отбивкой штукатурки в откосах
100 коробок</t>
  </si>
  <si>
    <t>0,06
6/100</t>
  </si>
  <si>
    <t>118,76
_____
29,07</t>
  </si>
  <si>
    <t>7
_____
2</t>
  </si>
  <si>
    <t>49
_____
24</t>
  </si>
  <si>
    <t>Накладные расходы от ФОТ(1100 руб.)</t>
  </si>
  <si>
    <t>Сметная прибыль от ФОТ(1100 руб.)</t>
  </si>
  <si>
    <t>ТЕР10-01-034-08
Установка в жилых и общественных зданиях оконных блоков из ПВХ профилей: поворотных (откидных, поворотно-откидных) с площадью проема более 2 м2 трехстворчатых, в том числе при наличии створок глухого остекления
(ОЗП=1,15; ЭМ=1,25 к расх.; ЗПМ=1,25; ТЗ=1,15; ТЗМ=1,25)
100 м2 проемов</t>
  </si>
  <si>
    <t>1895,45
_____
9711,77</t>
  </si>
  <si>
    <t>592,75
_____
13,48</t>
  </si>
  <si>
    <t>502
_____
2569</t>
  </si>
  <si>
    <t>157
_____
4</t>
  </si>
  <si>
    <t>6761
_____
11145</t>
  </si>
  <si>
    <t>908
_____
48</t>
  </si>
  <si>
    <t>Накладные расходы от ФОТ(6809 руб.)</t>
  </si>
  <si>
    <t>90%=118%*(0.9*0.85)</t>
  </si>
  <si>
    <t>Сметная прибыль от ФОТ(6809 руб.)</t>
  </si>
  <si>
    <t>43%=63%*(0.85*0.8)</t>
  </si>
  <si>
    <t>ТССЦ-203-1040
Блок оконный пластиковый трехстворчатый, с поворотной и поворотно-откидной створкой, двухкамерным стеклопакетом (32 мм), площадью более 3,5 м2
м2</t>
  </si>
  <si>
    <t xml:space="preserve">
_____
1306,28</t>
  </si>
  <si>
    <t xml:space="preserve">
_____
34564</t>
  </si>
  <si>
    <t xml:space="preserve">
_____
84078</t>
  </si>
  <si>
    <t>ТЕР10-01-035-01
Установка подоконных досок из ПВХ: в каменных стенах толщиной до 0,51 м
(ОЗП=1,15; ЭМ=1,25 к расх.; ЗПМ=1,25; ТЗ=1,15; ТЗМ=1,25)
100 п.м</t>
  </si>
  <si>
    <t>0,132
2,2*6/100</t>
  </si>
  <si>
    <t>262,69
_____
4042,57</t>
  </si>
  <si>
    <t>21,04
_____
0,81</t>
  </si>
  <si>
    <t>35
_____
533</t>
  </si>
  <si>
    <t>468
_____
2198</t>
  </si>
  <si>
    <t>17
_____
1</t>
  </si>
  <si>
    <t>Накладные расходы от ФОТ(469 руб.)</t>
  </si>
  <si>
    <t>Сметная прибыль от ФОТ(469 руб.)</t>
  </si>
  <si>
    <t>ТССЦ-101-2911
Доски подоконные ПВХ, шириной 500 мм
м</t>
  </si>
  <si>
    <t xml:space="preserve">
_____
320</t>
  </si>
  <si>
    <t xml:space="preserve">
_____
4224</t>
  </si>
  <si>
    <t xml:space="preserve">
_____
3829</t>
  </si>
  <si>
    <t>ТЕР15-01-050-04
Облицовка оконных и дверных откосов декоративным бумажно-слоистым пластиком или листами из синтетических материалов на клее
(ОЗП=1,15; ЭМ=1,25 к расх.; ЗПМ=1,25; ТЗ=1,15; ТЗМ=1,25)
100 м2 облицовки</t>
  </si>
  <si>
    <t>0,13986
6,3*6*0,37/100</t>
  </si>
  <si>
    <t>2222,63
_____
569,86</t>
  </si>
  <si>
    <t>68,2
_____
1,64</t>
  </si>
  <si>
    <t>311
_____
79</t>
  </si>
  <si>
    <t>4191
_____
202</t>
  </si>
  <si>
    <t>58
_____
3</t>
  </si>
  <si>
    <t>Накладные расходы от ФОТ(4194 руб.)</t>
  </si>
  <si>
    <t>80%=105%*(0.9*0.85)</t>
  </si>
  <si>
    <t>Сметная прибыль от ФОТ(4194 руб.)</t>
  </si>
  <si>
    <t>37%=55%*(0.85*0.8)</t>
  </si>
  <si>
    <t>ТССЦ-101-3433
Панели декоративные пластиковые «Кронапласт», размером 2700х370х8 мм
м2</t>
  </si>
  <si>
    <t xml:space="preserve">
_____
66,63</t>
  </si>
  <si>
    <t xml:space="preserve">
_____
979</t>
  </si>
  <si>
    <t xml:space="preserve">
_____
2080</t>
  </si>
  <si>
    <t>ТЕР10-01-060-01
Установка и крепление наличников
(ОЗП=1,15; ЭМ=1,25 к расх.; ЗПМ=1,25; ТЗ=1,15; ТЗМ=1,25)
100 м коробок блоков</t>
  </si>
  <si>
    <t>0,378
6,3*6/100</t>
  </si>
  <si>
    <t>92,9
_____
6,52</t>
  </si>
  <si>
    <t>35
_____
3</t>
  </si>
  <si>
    <t>474
_____
14</t>
  </si>
  <si>
    <t>Накладные расходы от ФОТ(474 руб.)</t>
  </si>
  <si>
    <t>Сметная прибыль от ФОТ(474 руб.)</t>
  </si>
  <si>
    <t>ТССЦ-101-3013
Наличники из ПВХ, шириной 100 мм
м</t>
  </si>
  <si>
    <t xml:space="preserve">
_____
31,72</t>
  </si>
  <si>
    <t xml:space="preserve">
_____
1343</t>
  </si>
  <si>
    <t xml:space="preserve">
_____
1924</t>
  </si>
  <si>
    <t>ТЕР10-01-036-01
Установка уголков ПВХ на клее
(ОЗП=1,15; ЭМ=1,25 к расх.; ЗПМ=1,25; ТЗ=1,15; ТЗМ=1,25)
100 п. м</t>
  </si>
  <si>
    <t>83,06
_____
247,84</t>
  </si>
  <si>
    <t>31
_____
94</t>
  </si>
  <si>
    <t>423
_____
272</t>
  </si>
  <si>
    <t>Накладные расходы от ФОТ(423 руб.)</t>
  </si>
  <si>
    <t>Сметная прибыль от ФОТ(423 руб.)</t>
  </si>
  <si>
    <t>ТССЦ-101-5290
Сетка противомоскитная стационарная, цвет белый
м2</t>
  </si>
  <si>
    <t>6,012972
0,669*1,498*6</t>
  </si>
  <si>
    <t xml:space="preserve">
_____
83,17</t>
  </si>
  <si>
    <t xml:space="preserve">
_____
500</t>
  </si>
  <si>
    <t xml:space="preserve">
_____
3000</t>
  </si>
  <si>
    <t>ТЕРр58-20-1
Смена обделок из листовой стали (поясков, сандриков, отливов, карнизов) шириной: до 0,4 м
100 м</t>
  </si>
  <si>
    <t>0,126
2,1*6/100</t>
  </si>
  <si>
    <t>446,4
_____
2267,22</t>
  </si>
  <si>
    <t>6,83
_____
1,31</t>
  </si>
  <si>
    <t>56
_____
286</t>
  </si>
  <si>
    <t>758
_____
1316</t>
  </si>
  <si>
    <t>6
_____
2</t>
  </si>
  <si>
    <t>Накладные расходы от ФОТ(760 руб.)</t>
  </si>
  <si>
    <t>71%=83%*0.85</t>
  </si>
  <si>
    <t>Сметная прибыль от ФОТ(760 руб.)</t>
  </si>
  <si>
    <t>52%=65%*0.8</t>
  </si>
  <si>
    <t>ТССЦпг-01-01-01-041
Погрузочные работы при автомобильных перевозках: мусора строительного с погрузкой вручную
1 т груза</t>
  </si>
  <si>
    <t>1,7491
0,9049+0,1764+0,6396+0,0282</t>
  </si>
  <si>
    <t>ТССЦпг-03-21-01-039
Перевозка грузов автомобилями-самосвалами грузоподъемностью 10 т, работающих вне карьера, на расстояние: до 39 км I класс груза
1 т груза</t>
  </si>
  <si>
    <t>Итого по разделу 1 2 этаж, помещение № 5 - 2 окна; помещение № 4 - 2 окна;  помещение № 20 - 1 окно;  помещение № 21 - 1 окно. Размеры 2100*2100 мм.</t>
  </si>
  <si>
    <t>Итого прямые затраты по смете</t>
  </si>
  <si>
    <t>1223
_____
45174</t>
  </si>
  <si>
    <t>315
_____
10</t>
  </si>
  <si>
    <t>16473
_____
110058</t>
  </si>
  <si>
    <t>2057
_____
132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</si>
  <si>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</si>
  <si>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</si>
  <si>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</si>
  <si>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</si>
  <si>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</si>
  <si>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</si>
  <si>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</si>
  <si>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Проемы (ремонтно-строительные)</t>
  </si>
  <si>
    <t xml:space="preserve">    Деревянные конструкции</t>
  </si>
  <si>
    <t xml:space="preserve">    Отделочные работы</t>
  </si>
  <si>
    <t xml:space="preserve">    Крыши, кровли (ремонтно-строительные)</t>
  </si>
  <si>
    <t xml:space="preserve">    Погрузо-разгрузочные работы</t>
  </si>
  <si>
    <t xml:space="preserve">    Перевозка грузов автотранспортом</t>
  </si>
  <si>
    <t xml:space="preserve">    Итого</t>
  </si>
  <si>
    <t xml:space="preserve">    НДС 20%</t>
  </si>
  <si>
    <t xml:space="preserve">    ВСЕГО по смете</t>
  </si>
  <si>
    <t>Ресурсы подрядчика</t>
  </si>
  <si>
    <t xml:space="preserve">          Трудозатраты</t>
  </si>
  <si>
    <t>1-2-3</t>
  </si>
  <si>
    <t>Рабочий строитель (ср 2,3)</t>
  </si>
  <si>
    <t xml:space="preserve">чел.час
</t>
  </si>
  <si>
    <t xml:space="preserve">10,14
</t>
  </si>
  <si>
    <t xml:space="preserve">136,68
</t>
  </si>
  <si>
    <t>1-2-5</t>
  </si>
  <si>
    <t>Рабочий строитель (ср 2,5)</t>
  </si>
  <si>
    <t xml:space="preserve">10,33
</t>
  </si>
  <si>
    <t xml:space="preserve">139,3
</t>
  </si>
  <si>
    <t>1-3-0</t>
  </si>
  <si>
    <t>Рабочий строитель (ср 3)</t>
  </si>
  <si>
    <t xml:space="preserve">10,78
</t>
  </si>
  <si>
    <t xml:space="preserve">145,37
</t>
  </si>
  <si>
    <t>1-3-2</t>
  </si>
  <si>
    <t>Рабочий строитель (ср 3,2)</t>
  </si>
  <si>
    <t xml:space="preserve">11,05
</t>
  </si>
  <si>
    <t xml:space="preserve">148,97
</t>
  </si>
  <si>
    <t>1-3-6</t>
  </si>
  <si>
    <t>Рабочий строитель (ср 3,6)</t>
  </si>
  <si>
    <t xml:space="preserve">11,61
</t>
  </si>
  <si>
    <t xml:space="preserve">156,51
</t>
  </si>
  <si>
    <t>Затраты труда машинистов</t>
  </si>
  <si>
    <t xml:space="preserve">
</t>
  </si>
  <si>
    <t>Итого по трудовым ресурсам</t>
  </si>
  <si>
    <t xml:space="preserve">руб
</t>
  </si>
  <si>
    <t xml:space="preserve">          Машины и механизмы</t>
  </si>
  <si>
    <t>Подъемники грузоподъемностью до 500 кг одномачтовые, высота подъема 45 м</t>
  </si>
  <si>
    <t xml:space="preserve">маш.час
</t>
  </si>
  <si>
    <t xml:space="preserve">33,73
</t>
  </si>
  <si>
    <t xml:space="preserve">267,6
</t>
  </si>
  <si>
    <t>ЧелСЦена, май 2019 г., ч.2</t>
  </si>
  <si>
    <t>Компрессоры передвижные с двигателем внутреннего сгорания давлением до 686 кПа (7 ат), производительность до 5 м3/мин</t>
  </si>
  <si>
    <t xml:space="preserve">62,75
</t>
  </si>
  <si>
    <t xml:space="preserve">421
</t>
  </si>
  <si>
    <t>МТРиЭ ЧО, пост. от 06.05.2019 № 36/11</t>
  </si>
  <si>
    <t>Шуруповерт</t>
  </si>
  <si>
    <t xml:space="preserve">3,01
</t>
  </si>
  <si>
    <t xml:space="preserve">14
</t>
  </si>
  <si>
    <t>Молотки при работе от передвижных компрессорных станций отбойные пневматические</t>
  </si>
  <si>
    <t xml:space="preserve">1,44
</t>
  </si>
  <si>
    <t xml:space="preserve">5
</t>
  </si>
  <si>
    <t>МТРиЭ ЧО, пост. от 06.05.2019 № 36/11   (330803-1)</t>
  </si>
  <si>
    <t>Перфораторы электрические</t>
  </si>
  <si>
    <t xml:space="preserve">2,15
</t>
  </si>
  <si>
    <t xml:space="preserve">8
</t>
  </si>
  <si>
    <t>Пила дисковая электрическая</t>
  </si>
  <si>
    <t xml:space="preserve">1
</t>
  </si>
  <si>
    <t>Автомобили бортовые, грузоподъемность до 5 т</t>
  </si>
  <si>
    <t xml:space="preserve">103,2
</t>
  </si>
  <si>
    <t xml:space="preserve">622
</t>
  </si>
  <si>
    <t>Итого по строительным машинам</t>
  </si>
  <si>
    <t xml:space="preserve">          Материалы</t>
  </si>
  <si>
    <t>101-0794</t>
  </si>
  <si>
    <t>Проволока канатная оцинкованная, диаметром 2,6 мм</t>
  </si>
  <si>
    <t xml:space="preserve">т
</t>
  </si>
  <si>
    <t xml:space="preserve">10490
</t>
  </si>
  <si>
    <t xml:space="preserve">91295,78
</t>
  </si>
  <si>
    <t>К=1,1 МТРиЭ ЧО, Пост.от 06.05.2019 г. №36/11</t>
  </si>
  <si>
    <t>101-1757</t>
  </si>
  <si>
    <t>Ветошь</t>
  </si>
  <si>
    <t xml:space="preserve">кг
</t>
  </si>
  <si>
    <t xml:space="preserve">7,02
</t>
  </si>
  <si>
    <t xml:space="preserve">39,35
</t>
  </si>
  <si>
    <t>26.10.030</t>
  </si>
  <si>
    <t>101-1805</t>
  </si>
  <si>
    <t>Гвозди строительные</t>
  </si>
  <si>
    <t xml:space="preserve">9190
</t>
  </si>
  <si>
    <t xml:space="preserve">53850,78
</t>
  </si>
  <si>
    <t>МТРиЭ ЧО, Пост.от 06.05.2019 г. №36/11, п.144</t>
  </si>
  <si>
    <t>101-1875</t>
  </si>
  <si>
    <t>Сталь листовая оцинкованная толщиной листа 0,7 мм</t>
  </si>
  <si>
    <t xml:space="preserve">11780
</t>
  </si>
  <si>
    <t xml:space="preserve">52583,95
</t>
  </si>
  <si>
    <t>МТРиЭ ЧО, Пост.от 06.05.2019 г. №36/11, п.148</t>
  </si>
  <si>
    <t>101-2052</t>
  </si>
  <si>
    <t>Лента бутиловая</t>
  </si>
  <si>
    <t xml:space="preserve">м
</t>
  </si>
  <si>
    <t xml:space="preserve">8,76
</t>
  </si>
  <si>
    <t xml:space="preserve">42,75
</t>
  </si>
  <si>
    <t>Среднее (10.02.1995, 11.08.050, Среднее (11.08.050.5,11.08.050.6,11.08.050.7))</t>
  </si>
  <si>
    <t>101-2054</t>
  </si>
  <si>
    <t>Лента бутиловая диффузионная</t>
  </si>
  <si>
    <t xml:space="preserve">9,84
</t>
  </si>
  <si>
    <t>101-2388</t>
  </si>
  <si>
    <t>Герметик пенополиуретановый (пена монтажная) типа Makrofleks, Soudal в баллонах по 750 мл</t>
  </si>
  <si>
    <t xml:space="preserve">шт.
</t>
  </si>
  <si>
    <t xml:space="preserve">67,89
</t>
  </si>
  <si>
    <t xml:space="preserve">275,87
</t>
  </si>
  <si>
    <t>Среднее (10.01.420,10.01.421,10.01.4221,10.01.423)</t>
  </si>
  <si>
    <t>101-2434</t>
  </si>
  <si>
    <t>Клей ПВА</t>
  </si>
  <si>
    <t xml:space="preserve">15,7
</t>
  </si>
  <si>
    <t xml:space="preserve">28,77
</t>
  </si>
  <si>
    <t>11.02.300</t>
  </si>
  <si>
    <t>101-2789</t>
  </si>
  <si>
    <t>Лента ПСУЛ</t>
  </si>
  <si>
    <t xml:space="preserve">7
</t>
  </si>
  <si>
    <t xml:space="preserve">20,6
</t>
  </si>
  <si>
    <t>Среднее (11.08.052, 11.08.053)</t>
  </si>
  <si>
    <t>101-3464</t>
  </si>
  <si>
    <t>Грунтовка масляная BAK-I-V</t>
  </si>
  <si>
    <t xml:space="preserve">10950
</t>
  </si>
  <si>
    <t xml:space="preserve">64128,38
</t>
  </si>
  <si>
    <t>Среднее (14.01.343, 14.01.3435, 11.07.227)</t>
  </si>
  <si>
    <t>101-4173</t>
  </si>
  <si>
    <t>Дюбели монтажные 10х130 (10х132, 10х150) мм</t>
  </si>
  <si>
    <t xml:space="preserve">10 шт.
</t>
  </si>
  <si>
    <t xml:space="preserve">14,12
</t>
  </si>
  <si>
    <t xml:space="preserve">93,15
</t>
  </si>
  <si>
    <t>Среднее (08.05.144, 08.05.145)*10</t>
  </si>
  <si>
    <t>101-5958</t>
  </si>
  <si>
    <t>Уголок ПВХ, размером 25х25 мм</t>
  </si>
  <si>
    <t xml:space="preserve">п.м
</t>
  </si>
  <si>
    <t xml:space="preserve">2,2
</t>
  </si>
  <si>
    <t xml:space="preserve">5,74
</t>
  </si>
  <si>
    <t>11.08.081.5</t>
  </si>
  <si>
    <t>102-0303</t>
  </si>
  <si>
    <t>Клинья пластиковые монтажные</t>
  </si>
  <si>
    <t xml:space="preserve">0,5
</t>
  </si>
  <si>
    <t xml:space="preserve">2,6
</t>
  </si>
  <si>
    <t>09.01.102</t>
  </si>
  <si>
    <t>113-0304</t>
  </si>
  <si>
    <t>Клей резиновый № 88-Н</t>
  </si>
  <si>
    <t xml:space="preserve">34,8
</t>
  </si>
  <si>
    <t xml:space="preserve">181,8
</t>
  </si>
  <si>
    <t>11.02.379</t>
  </si>
  <si>
    <t>ТССЦ-101-2911</t>
  </si>
  <si>
    <t>Доски подоконные ПВХ, шириной 500 мм</t>
  </si>
  <si>
    <t xml:space="preserve">320
</t>
  </si>
  <si>
    <t xml:space="preserve">290,09
</t>
  </si>
  <si>
    <t>МТРиЭ ЧО, Пост.от 06.05.2019 г. №36/11, п.282.8</t>
  </si>
  <si>
    <t>ТССЦ-101-3013</t>
  </si>
  <si>
    <t>Наличники из ПВХ, шириной 100 мм</t>
  </si>
  <si>
    <t xml:space="preserve">31,72
</t>
  </si>
  <si>
    <t xml:space="preserve">45,45
</t>
  </si>
  <si>
    <t>Среднее (11.08.081.1/2.2*1.3, 11.08.081.2/2.13*1.3)/2.2*1.3/25.36*31.04</t>
  </si>
  <si>
    <t>ТССЦ-101-3433</t>
  </si>
  <si>
    <t>Панели декоративные пластиковые «Кронапласт», размером 2700х370х8 мм</t>
  </si>
  <si>
    <t xml:space="preserve">м2
</t>
  </si>
  <si>
    <t xml:space="preserve">66,63
</t>
  </si>
  <si>
    <t xml:space="preserve">141,58
</t>
  </si>
  <si>
    <t>ТССЦ-101-5290</t>
  </si>
  <si>
    <t>Сетка противомоскитная стационарная, цвет белый</t>
  </si>
  <si>
    <t xml:space="preserve">83,17
</t>
  </si>
  <si>
    <t xml:space="preserve">498,93
</t>
  </si>
  <si>
    <t>11.02.743/(0.65*1.4)</t>
  </si>
  <si>
    <t>ТССЦ-203-1040</t>
  </si>
  <si>
    <t>Блок оконный пластиковый трехстворчатый, с поворотной и поворотно-откидной створкой, двухкамерным стеклопакетом (32 мм), площадью более 3,5 м2</t>
  </si>
  <si>
    <t xml:space="preserve">1306,28
</t>
  </si>
  <si>
    <t xml:space="preserve">3177,56
</t>
  </si>
  <si>
    <t>МТРиЭ ЧО, Пост.от 06.05.2019 г. №36/11, п.281.2</t>
  </si>
  <si>
    <t>Итого по строительным материалам</t>
  </si>
  <si>
    <t xml:space="preserve"> </t>
  </si>
  <si>
    <t>2 кв. 2019 г.</t>
  </si>
  <si>
    <t>48,579 тыс.руб.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</si>
</sst>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[$-FC19]d\ mmmm\ yyyy\ &quot;г.&quot;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i/>
      <sz val="9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8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49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14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0" xfId="82" applyFont="1" applyAlignment="1">
      <alignment horizontal="left"/>
      <protection/>
    </xf>
    <xf numFmtId="0" fontId="10" fillId="0" borderId="0" xfId="82" applyFont="1">
      <alignment horizontal="center"/>
      <protection/>
    </xf>
    <xf numFmtId="0" fontId="9" fillId="0" borderId="0" xfId="82" applyFont="1">
      <alignment horizontal="center"/>
      <protection/>
    </xf>
    <xf numFmtId="0" fontId="12" fillId="0" borderId="11" xfId="0" applyFont="1" applyBorder="1" applyAlignment="1">
      <alignment vertical="top"/>
    </xf>
    <xf numFmtId="181" fontId="12" fillId="0" borderId="12" xfId="61" applyNumberFormat="1" applyFont="1" applyBorder="1" applyAlignment="1">
      <alignment horizontal="right"/>
      <protection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right" vertical="top"/>
    </xf>
    <xf numFmtId="0" fontId="7" fillId="0" borderId="0" xfId="59" applyFont="1">
      <alignment/>
      <protection/>
    </xf>
    <xf numFmtId="0" fontId="7" fillId="0" borderId="0" xfId="61" applyFont="1">
      <alignment/>
      <protection/>
    </xf>
    <xf numFmtId="2" fontId="12" fillId="0" borderId="13" xfId="0" applyNumberFormat="1" applyFont="1" applyBorder="1" applyAlignment="1">
      <alignment horizontal="right" vertical="top"/>
    </xf>
    <xf numFmtId="0" fontId="9" fillId="0" borderId="13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9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2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right" vertical="top" wrapText="1"/>
    </xf>
    <xf numFmtId="2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9" fillId="0" borderId="0" xfId="55" applyFont="1" applyAlignment="1">
      <alignment horizontal="right" vertical="top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12" xfId="0" applyFont="1" applyBorder="1" applyAlignment="1">
      <alignment vertical="top"/>
    </xf>
    <xf numFmtId="181" fontId="11" fillId="0" borderId="12" xfId="61" applyNumberFormat="1" applyFont="1" applyBorder="1" applyAlignment="1">
      <alignment horizontal="right"/>
      <protection/>
    </xf>
    <xf numFmtId="181" fontId="12" fillId="0" borderId="0" xfId="61" applyNumberFormat="1" applyFont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horizontal="right" vertical="top"/>
    </xf>
    <xf numFmtId="1" fontId="7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2" fontId="9" fillId="0" borderId="0" xfId="55" applyNumberFormat="1" applyFont="1" applyAlignment="1">
      <alignment horizontal="right" vertical="top" wrapText="1"/>
      <protection/>
    </xf>
    <xf numFmtId="2" fontId="7" fillId="0" borderId="0" xfId="0" applyNumberFormat="1" applyFont="1" applyAlignment="1">
      <alignment/>
    </xf>
    <xf numFmtId="2" fontId="7" fillId="0" borderId="0" xfId="55" applyNumberFormat="1" applyFont="1" applyAlignment="1">
      <alignment horizontal="right" vertical="top" wrapText="1"/>
      <protection/>
    </xf>
    <xf numFmtId="0" fontId="7" fillId="0" borderId="0" xfId="0" applyFont="1" applyAlignment="1">
      <alignment vertical="top"/>
    </xf>
    <xf numFmtId="0" fontId="3" fillId="0" borderId="0" xfId="59">
      <alignment/>
      <protection/>
    </xf>
    <xf numFmtId="0" fontId="0" fillId="0" borderId="0" xfId="61">
      <alignment/>
      <protection/>
    </xf>
    <xf numFmtId="0" fontId="12" fillId="0" borderId="0" xfId="0" applyFont="1" applyAlignment="1">
      <alignment horizontal="left" vertical="top" inden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 vertical="top" wrapText="1"/>
    </xf>
    <xf numFmtId="1" fontId="12" fillId="0" borderId="0" xfId="59" applyNumberFormat="1" applyFont="1" applyAlignment="1">
      <alignment horizontal="right"/>
      <protection/>
    </xf>
    <xf numFmtId="0" fontId="3" fillId="0" borderId="0" xfId="82" applyBorder="1" applyAlignment="1">
      <alignment horizontal="left"/>
      <protection/>
    </xf>
    <xf numFmtId="0" fontId="7" fillId="0" borderId="0" xfId="0" applyFont="1" applyAlignment="1">
      <alignment horizontal="left"/>
    </xf>
    <xf numFmtId="0" fontId="9" fillId="0" borderId="0" xfId="85" applyFont="1">
      <alignment horizontal="left" vertical="top"/>
      <protection/>
    </xf>
    <xf numFmtId="0" fontId="7" fillId="0" borderId="18" xfId="63" applyFont="1" applyBorder="1">
      <alignment horizontal="center" wrapText="1"/>
      <protection/>
    </xf>
    <xf numFmtId="0" fontId="7" fillId="0" borderId="18" xfId="63" applyFont="1" applyFill="1" applyBorder="1">
      <alignment horizontal="center" wrapText="1"/>
      <protection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left" vertical="top" wrapText="1"/>
    </xf>
    <xf numFmtId="2" fontId="15" fillId="0" borderId="1" xfId="0" applyNumberFormat="1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0" fontId="15" fillId="0" borderId="18" xfId="0" applyFont="1" applyBorder="1" applyAlignment="1">
      <alignment horizontal="left" vertical="top" wrapText="1"/>
    </xf>
    <xf numFmtId="2" fontId="15" fillId="0" borderId="18" xfId="0" applyNumberFormat="1" applyFont="1" applyBorder="1" applyAlignment="1">
      <alignment horizontal="left" vertical="top" wrapText="1"/>
    </xf>
    <xf numFmtId="49" fontId="15" fillId="0" borderId="18" xfId="0" applyNumberFormat="1" applyFont="1" applyBorder="1" applyAlignment="1">
      <alignment horizontal="right" vertical="top" wrapText="1"/>
    </xf>
    <xf numFmtId="2" fontId="15" fillId="0" borderId="18" xfId="0" applyNumberFormat="1" applyFont="1" applyBorder="1" applyAlignment="1">
      <alignment horizontal="right" vertical="top" wrapText="1"/>
    </xf>
    <xf numFmtId="0" fontId="15" fillId="0" borderId="18" xfId="0" applyFont="1" applyBorder="1" applyAlignment="1">
      <alignment horizontal="right" vertical="top" wrapText="1"/>
    </xf>
    <xf numFmtId="2" fontId="12" fillId="0" borderId="1" xfId="0" applyNumberFormat="1" applyFont="1" applyBorder="1" applyAlignment="1">
      <alignment horizontal="right" vertical="top" wrapText="1"/>
    </xf>
    <xf numFmtId="2" fontId="12" fillId="0" borderId="18" xfId="0" applyNumberFormat="1" applyFont="1" applyBorder="1" applyAlignment="1">
      <alignment horizontal="right" vertical="top" wrapText="1"/>
    </xf>
    <xf numFmtId="0" fontId="9" fillId="0" borderId="18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" xfId="42" applyFont="1" applyBorder="1">
      <alignment horizontal="center"/>
      <protection/>
    </xf>
    <xf numFmtId="0" fontId="7" fillId="0" borderId="1" xfId="42" applyFont="1" applyBorder="1">
      <alignment horizontal="center"/>
      <protection/>
    </xf>
    <xf numFmtId="0" fontId="9" fillId="0" borderId="1" xfId="0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right" vertical="top"/>
    </xf>
    <xf numFmtId="1" fontId="7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/>
    </xf>
    <xf numFmtId="49" fontId="12" fillId="0" borderId="1" xfId="0" applyNumberFormat="1" applyFont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2" fontId="12" fillId="0" borderId="1" xfId="0" applyNumberFormat="1" applyFont="1" applyBorder="1" applyAlignment="1">
      <alignment horizontal="right" vertical="top"/>
    </xf>
    <xf numFmtId="1" fontId="11" fillId="0" borderId="1" xfId="0" applyNumberFormat="1" applyFont="1" applyBorder="1" applyAlignment="1">
      <alignment horizontal="right" vertical="top" wrapText="1"/>
    </xf>
    <xf numFmtId="0" fontId="12" fillId="0" borderId="18" xfId="0" applyFont="1" applyBorder="1" applyAlignment="1">
      <alignment horizontal="right" vertical="top"/>
    </xf>
    <xf numFmtId="49" fontId="12" fillId="0" borderId="18" xfId="0" applyNumberFormat="1" applyFont="1" applyBorder="1" applyAlignment="1">
      <alignment horizontal="left" vertical="top" wrapText="1"/>
    </xf>
    <xf numFmtId="2" fontId="12" fillId="0" borderId="18" xfId="0" applyNumberFormat="1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/>
    </xf>
    <xf numFmtId="2" fontId="12" fillId="0" borderId="18" xfId="0" applyNumberFormat="1" applyFont="1" applyBorder="1" applyAlignment="1">
      <alignment horizontal="right" vertical="top"/>
    </xf>
    <xf numFmtId="1" fontId="11" fillId="0" borderId="18" xfId="0" applyNumberFormat="1" applyFont="1" applyBorder="1" applyAlignment="1">
      <alignment horizontal="right" vertical="top" wrapText="1"/>
    </xf>
    <xf numFmtId="1" fontId="9" fillId="0" borderId="1" xfId="0" applyNumberFormat="1" applyFont="1" applyBorder="1" applyAlignment="1">
      <alignment horizontal="right" vertical="top" wrapText="1"/>
    </xf>
    <xf numFmtId="1" fontId="12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181" fontId="11" fillId="0" borderId="19" xfId="59" applyNumberFormat="1" applyFont="1" applyBorder="1" applyAlignment="1">
      <alignment horizontal="left" indent="11"/>
      <protection/>
    </xf>
    <xf numFmtId="181" fontId="11" fillId="0" borderId="12" xfId="59" applyNumberFormat="1" applyFont="1" applyBorder="1" applyAlignment="1">
      <alignment horizontal="left" indent="11"/>
      <protection/>
    </xf>
    <xf numFmtId="181" fontId="11" fillId="0" borderId="11" xfId="59" applyNumberFormat="1" applyFont="1" applyBorder="1" applyAlignment="1">
      <alignment horizontal="left" indent="11"/>
      <protection/>
    </xf>
    <xf numFmtId="0" fontId="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181" fontId="12" fillId="0" borderId="19" xfId="61" applyNumberFormat="1" applyFont="1" applyBorder="1" applyAlignment="1">
      <alignment horizontal="right"/>
      <protection/>
    </xf>
    <xf numFmtId="181" fontId="12" fillId="0" borderId="12" xfId="61" applyNumberFormat="1" applyFont="1" applyBorder="1" applyAlignment="1">
      <alignment horizontal="right"/>
      <protection/>
    </xf>
    <xf numFmtId="0" fontId="10" fillId="0" borderId="0" xfId="82" applyFont="1">
      <alignment horizontal="center"/>
      <protection/>
    </xf>
    <xf numFmtId="0" fontId="9" fillId="0" borderId="0" xfId="82" applyFont="1">
      <alignment horizontal="center"/>
      <protection/>
    </xf>
    <xf numFmtId="0" fontId="9" fillId="0" borderId="0" xfId="82" applyFont="1" applyAlignment="1">
      <alignment horizontal="left"/>
      <protection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181" fontId="11" fillId="0" borderId="19" xfId="59" applyNumberFormat="1" applyFont="1" applyBorder="1" applyAlignment="1">
      <alignment horizontal="right"/>
      <protection/>
    </xf>
    <xf numFmtId="181" fontId="11" fillId="0" borderId="12" xfId="59" applyNumberFormat="1" applyFont="1" applyBorder="1" applyAlignment="1">
      <alignment horizontal="right"/>
      <protection/>
    </xf>
    <xf numFmtId="0" fontId="11" fillId="0" borderId="1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103"/>
  <sheetViews>
    <sheetView showGridLines="0" tabSelected="1" zoomScalePageLayoutView="0" workbookViewId="0" topLeftCell="A7">
      <selection activeCell="G17" sqref="G17:I17"/>
    </sheetView>
  </sheetViews>
  <sheetFormatPr defaultColWidth="9.00390625" defaultRowHeight="12.75"/>
  <cols>
    <col min="1" max="1" width="6.00390625" style="1" customWidth="1"/>
    <col min="2" max="2" width="35.75390625" style="1" customWidth="1"/>
    <col min="3" max="3" width="11.875" style="1" customWidth="1"/>
    <col min="4" max="6" width="11.625" style="1" customWidth="1"/>
    <col min="7" max="7" width="12.75390625" style="1" customWidth="1"/>
    <col min="8" max="8" width="11.875" style="1" customWidth="1"/>
    <col min="9" max="9" width="11.625" style="1" customWidth="1"/>
    <col min="10" max="10" width="12.75390625" style="1" customWidth="1"/>
    <col min="11" max="11" width="11.625" style="1" customWidth="1"/>
    <col min="12" max="20" width="9.125" style="1" hidden="1" customWidth="1"/>
    <col min="21" max="21" width="11.625" style="1" customWidth="1"/>
    <col min="22" max="23" width="9.125" style="1" hidden="1" customWidth="1"/>
    <col min="24" max="27" width="0" style="1" hidden="1" customWidth="1"/>
    <col min="28" max="16384" width="9.125" style="1" customWidth="1"/>
  </cols>
  <sheetData>
    <row r="1" ht="12.75"/>
    <row r="2" spans="1:8" ht="15.75">
      <c r="A2" s="2" t="s">
        <v>38</v>
      </c>
      <c r="H2" s="3" t="s">
        <v>39</v>
      </c>
    </row>
    <row r="3" spans="1:8" ht="12.75">
      <c r="A3" s="60" t="s">
        <v>44</v>
      </c>
      <c r="H3" s="60" t="s">
        <v>44</v>
      </c>
    </row>
    <row r="4" spans="1:8" ht="12.75">
      <c r="A4" s="60" t="s">
        <v>45</v>
      </c>
      <c r="B4" s="4"/>
      <c r="C4" s="4"/>
      <c r="D4" s="4"/>
      <c r="E4" s="4"/>
      <c r="F4" s="4"/>
      <c r="G4" s="4"/>
      <c r="H4" s="60" t="s">
        <v>45</v>
      </c>
    </row>
    <row r="5" spans="1:8" ht="12.75">
      <c r="A5" s="1" t="s">
        <v>42</v>
      </c>
      <c r="B5" s="4"/>
      <c r="C5" s="4"/>
      <c r="D5" s="4"/>
      <c r="E5" s="4"/>
      <c r="F5" s="4"/>
      <c r="G5" s="4"/>
      <c r="H5" s="61" t="s">
        <v>43</v>
      </c>
    </row>
    <row r="6" spans="1:8" ht="12.75">
      <c r="A6" s="4"/>
      <c r="B6" s="4"/>
      <c r="C6" s="4"/>
      <c r="D6" s="4"/>
      <c r="E6" s="4"/>
      <c r="F6" s="4"/>
      <c r="G6" s="4"/>
      <c r="H6" s="4"/>
    </row>
    <row r="7" spans="1:4" s="7" customFormat="1" ht="12">
      <c r="A7" s="5"/>
      <c r="B7" s="6"/>
      <c r="C7" s="6"/>
      <c r="D7" s="6"/>
    </row>
    <row r="8" spans="1:4" s="7" customFormat="1" ht="12">
      <c r="A8" s="8" t="s">
        <v>46</v>
      </c>
      <c r="B8" s="6"/>
      <c r="C8" s="6"/>
      <c r="D8" s="6"/>
    </row>
    <row r="9" spans="1:4" s="7" customFormat="1" ht="12">
      <c r="A9" s="5"/>
      <c r="B9" s="6"/>
      <c r="C9" s="6"/>
      <c r="D9" s="6"/>
    </row>
    <row r="10" spans="1:4" s="7" customFormat="1" ht="12">
      <c r="A10" s="8" t="s">
        <v>47</v>
      </c>
      <c r="B10" s="6"/>
      <c r="C10" s="6"/>
      <c r="D10" s="6"/>
    </row>
    <row r="11" spans="1:21" s="7" customFormat="1" ht="15">
      <c r="A11" s="122" t="s">
        <v>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</row>
    <row r="12" spans="1:21" s="7" customFormat="1" ht="12">
      <c r="A12" s="123" t="s">
        <v>34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</row>
    <row r="13" spans="1:21" s="7" customFormat="1" ht="12">
      <c r="A13" s="123" t="s">
        <v>48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</row>
    <row r="14" spans="1:21" s="7" customFormat="1" ht="12">
      <c r="A14" s="124" t="s">
        <v>3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</row>
    <row r="15" s="7" customFormat="1" ht="12"/>
    <row r="16" spans="7:21" s="7" customFormat="1" ht="12">
      <c r="G16" s="125" t="s">
        <v>19</v>
      </c>
      <c r="H16" s="126"/>
      <c r="I16" s="127"/>
      <c r="J16" s="125" t="s">
        <v>20</v>
      </c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7"/>
    </row>
    <row r="17" spans="4:21" s="7" customFormat="1" ht="12.75">
      <c r="D17" s="5" t="s">
        <v>4</v>
      </c>
      <c r="G17" s="111" t="s">
        <v>331</v>
      </c>
      <c r="H17" s="112"/>
      <c r="I17" s="113"/>
      <c r="J17" s="120">
        <f>179368.8/1000</f>
        <v>179.3688</v>
      </c>
      <c r="K17" s="121"/>
      <c r="L17" s="12"/>
      <c r="M17" s="12"/>
      <c r="N17" s="12"/>
      <c r="O17" s="12"/>
      <c r="P17" s="12"/>
      <c r="Q17" s="12"/>
      <c r="R17" s="12"/>
      <c r="S17" s="12"/>
      <c r="T17" s="12"/>
      <c r="U17" s="11" t="s">
        <v>5</v>
      </c>
    </row>
    <row r="18" spans="4:21" s="7" customFormat="1" ht="12.75">
      <c r="D18" s="13" t="s">
        <v>35</v>
      </c>
      <c r="F18" s="14"/>
      <c r="G18" s="131">
        <f>0/1000</f>
        <v>0</v>
      </c>
      <c r="H18" s="132"/>
      <c r="I18" s="11" t="s">
        <v>5</v>
      </c>
      <c r="J18" s="120">
        <f>0/1000</f>
        <v>0</v>
      </c>
      <c r="K18" s="121"/>
      <c r="L18" s="12"/>
      <c r="M18" s="12"/>
      <c r="N18" s="12"/>
      <c r="O18" s="12"/>
      <c r="P18" s="12"/>
      <c r="Q18" s="12"/>
      <c r="R18" s="12"/>
      <c r="S18" s="12"/>
      <c r="T18" s="12"/>
      <c r="U18" s="11" t="s">
        <v>5</v>
      </c>
    </row>
    <row r="19" spans="4:21" s="7" customFormat="1" ht="12.75">
      <c r="D19" s="13" t="s">
        <v>36</v>
      </c>
      <c r="F19" s="14"/>
      <c r="G19" s="131">
        <f>0/1000</f>
        <v>0</v>
      </c>
      <c r="H19" s="132"/>
      <c r="I19" s="11" t="s">
        <v>5</v>
      </c>
      <c r="J19" s="120">
        <f>0/1000</f>
        <v>0</v>
      </c>
      <c r="K19" s="121"/>
      <c r="L19" s="12"/>
      <c r="M19" s="12"/>
      <c r="N19" s="12"/>
      <c r="O19" s="12"/>
      <c r="P19" s="12"/>
      <c r="Q19" s="12"/>
      <c r="R19" s="12"/>
      <c r="S19" s="12"/>
      <c r="T19" s="12"/>
      <c r="U19" s="11" t="s">
        <v>5</v>
      </c>
    </row>
    <row r="20" spans="4:26" s="7" customFormat="1" ht="12.75">
      <c r="D20" s="5" t="s">
        <v>6</v>
      </c>
      <c r="G20" s="131">
        <f>(V20+V21)/1000</f>
        <v>0.11225</v>
      </c>
      <c r="H20" s="132"/>
      <c r="I20" s="11" t="s">
        <v>7</v>
      </c>
      <c r="J20" s="120">
        <f>(W20+W21)/1000</f>
        <v>0.11225</v>
      </c>
      <c r="K20" s="121"/>
      <c r="L20" s="12"/>
      <c r="M20" s="12"/>
      <c r="N20" s="12"/>
      <c r="O20" s="12"/>
      <c r="P20" s="12"/>
      <c r="Q20" s="12"/>
      <c r="R20" s="12"/>
      <c r="S20" s="12"/>
      <c r="T20" s="12"/>
      <c r="U20" s="11" t="s">
        <v>7</v>
      </c>
      <c r="V20" s="15">
        <v>111.62</v>
      </c>
      <c r="W20" s="16">
        <v>111.62</v>
      </c>
      <c r="X20" s="54">
        <v>1233</v>
      </c>
      <c r="Y20" s="54">
        <v>1196</v>
      </c>
      <c r="Z20" s="54">
        <v>671</v>
      </c>
    </row>
    <row r="21" spans="4:26" s="7" customFormat="1" ht="12.75">
      <c r="D21" s="5" t="s">
        <v>8</v>
      </c>
      <c r="G21" s="131">
        <f>1233/1000</f>
        <v>1.233</v>
      </c>
      <c r="H21" s="132"/>
      <c r="I21" s="11" t="s">
        <v>5</v>
      </c>
      <c r="J21" s="120">
        <f>16605/1000</f>
        <v>16.605</v>
      </c>
      <c r="K21" s="121"/>
      <c r="L21" s="12"/>
      <c r="M21" s="12"/>
      <c r="N21" s="12"/>
      <c r="O21" s="12"/>
      <c r="P21" s="12"/>
      <c r="Q21" s="12"/>
      <c r="R21" s="12"/>
      <c r="S21" s="12"/>
      <c r="T21" s="12"/>
      <c r="U21" s="11" t="s">
        <v>5</v>
      </c>
      <c r="V21" s="15">
        <v>0.63</v>
      </c>
      <c r="W21" s="16">
        <v>0.63</v>
      </c>
      <c r="X21" s="55">
        <v>16605</v>
      </c>
      <c r="Y21" s="55">
        <v>13686</v>
      </c>
      <c r="Z21" s="55">
        <v>7200</v>
      </c>
    </row>
    <row r="22" spans="6:21" s="7" customFormat="1" ht="12">
      <c r="F22" s="6"/>
      <c r="G22" s="17"/>
      <c r="H22" s="17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8"/>
    </row>
    <row r="23" spans="2:21" s="7" customFormat="1" ht="12">
      <c r="B23" s="6"/>
      <c r="C23" s="6"/>
      <c r="D23" s="6"/>
      <c r="F23" s="14"/>
      <c r="G23" s="20"/>
      <c r="H23" s="20"/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1"/>
    </row>
    <row r="24" spans="1:4" s="7" customFormat="1" ht="12">
      <c r="A24" s="5" t="str">
        <f>"Составлена в базисных ценах на 01.2000 г. и текущих ценах на "&amp;IF(LEN(L24)&gt;3,MID(L24,4,LEN(L24)),L24)</f>
        <v>Составлена в базисных ценах на 01.2000 г. и текущих ценах на </v>
      </c>
      <c r="D24" s="7" t="s">
        <v>330</v>
      </c>
    </row>
    <row r="25" s="7" customFormat="1" ht="12.75" thickBot="1">
      <c r="A25" s="23"/>
    </row>
    <row r="26" spans="1:21" s="25" customFormat="1" ht="27" customHeight="1" thickBot="1">
      <c r="A26" s="128" t="s">
        <v>9</v>
      </c>
      <c r="B26" s="128" t="s">
        <v>10</v>
      </c>
      <c r="C26" s="128" t="s">
        <v>11</v>
      </c>
      <c r="D26" s="129" t="s">
        <v>12</v>
      </c>
      <c r="E26" s="129"/>
      <c r="F26" s="129"/>
      <c r="G26" s="129" t="s">
        <v>13</v>
      </c>
      <c r="H26" s="129"/>
      <c r="I26" s="129"/>
      <c r="J26" s="129" t="s">
        <v>14</v>
      </c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</row>
    <row r="27" spans="1:21" s="25" customFormat="1" ht="22.5" customHeight="1" thickBot="1">
      <c r="A27" s="128"/>
      <c r="B27" s="128"/>
      <c r="C27" s="128"/>
      <c r="D27" s="130" t="s">
        <v>1</v>
      </c>
      <c r="E27" s="24" t="s">
        <v>15</v>
      </c>
      <c r="F27" s="24" t="s">
        <v>16</v>
      </c>
      <c r="G27" s="130" t="s">
        <v>1</v>
      </c>
      <c r="H27" s="24" t="s">
        <v>15</v>
      </c>
      <c r="I27" s="24" t="s">
        <v>16</v>
      </c>
      <c r="J27" s="130" t="s">
        <v>1</v>
      </c>
      <c r="K27" s="24" t="s">
        <v>15</v>
      </c>
      <c r="L27" s="24"/>
      <c r="M27" s="24"/>
      <c r="N27" s="24"/>
      <c r="O27" s="24"/>
      <c r="P27" s="24"/>
      <c r="Q27" s="24"/>
      <c r="R27" s="24"/>
      <c r="S27" s="24"/>
      <c r="T27" s="24"/>
      <c r="U27" s="24" t="s">
        <v>16</v>
      </c>
    </row>
    <row r="28" spans="1:21" s="25" customFormat="1" ht="22.5" customHeight="1" thickBot="1">
      <c r="A28" s="128"/>
      <c r="B28" s="128"/>
      <c r="C28" s="128"/>
      <c r="D28" s="130"/>
      <c r="E28" s="24" t="s">
        <v>17</v>
      </c>
      <c r="F28" s="24" t="s">
        <v>18</v>
      </c>
      <c r="G28" s="130"/>
      <c r="H28" s="24" t="s">
        <v>17</v>
      </c>
      <c r="I28" s="24" t="s">
        <v>18</v>
      </c>
      <c r="J28" s="130"/>
      <c r="K28" s="24" t="s">
        <v>17</v>
      </c>
      <c r="L28" s="24"/>
      <c r="M28" s="24"/>
      <c r="N28" s="24"/>
      <c r="O28" s="24"/>
      <c r="P28" s="24"/>
      <c r="Q28" s="24"/>
      <c r="R28" s="24"/>
      <c r="S28" s="24"/>
      <c r="T28" s="24"/>
      <c r="U28" s="24" t="s">
        <v>18</v>
      </c>
    </row>
    <row r="29" spans="1:21" s="6" customFormat="1" ht="12.75">
      <c r="A29" s="63">
        <v>1</v>
      </c>
      <c r="B29" s="63">
        <v>2</v>
      </c>
      <c r="C29" s="63">
        <v>3</v>
      </c>
      <c r="D29" s="64">
        <v>4</v>
      </c>
      <c r="E29" s="63">
        <v>5</v>
      </c>
      <c r="F29" s="63">
        <v>6</v>
      </c>
      <c r="G29" s="64">
        <v>7</v>
      </c>
      <c r="H29" s="63">
        <v>8</v>
      </c>
      <c r="I29" s="63">
        <v>9</v>
      </c>
      <c r="J29" s="64">
        <v>10</v>
      </c>
      <c r="K29" s="63">
        <v>11</v>
      </c>
      <c r="L29" s="63"/>
      <c r="M29" s="63"/>
      <c r="N29" s="63"/>
      <c r="O29" s="63"/>
      <c r="P29" s="63"/>
      <c r="Q29" s="63"/>
      <c r="R29" s="63"/>
      <c r="S29" s="63"/>
      <c r="T29" s="63"/>
      <c r="U29" s="63">
        <v>12</v>
      </c>
    </row>
    <row r="30" spans="1:21" s="31" customFormat="1" ht="45.75" customHeight="1">
      <c r="A30" s="116" t="s">
        <v>51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</row>
    <row r="31" spans="1:21" s="31" customFormat="1" ht="36">
      <c r="A31" s="65">
        <v>1</v>
      </c>
      <c r="B31" s="66" t="s">
        <v>52</v>
      </c>
      <c r="C31" s="67" t="s">
        <v>53</v>
      </c>
      <c r="D31" s="68">
        <v>498.93</v>
      </c>
      <c r="E31" s="69">
        <v>467.56</v>
      </c>
      <c r="F31" s="68" t="s">
        <v>54</v>
      </c>
      <c r="G31" s="68">
        <v>132</v>
      </c>
      <c r="H31" s="68">
        <v>124</v>
      </c>
      <c r="I31" s="68" t="s">
        <v>55</v>
      </c>
      <c r="J31" s="68">
        <v>1733</v>
      </c>
      <c r="K31" s="69">
        <v>1668</v>
      </c>
      <c r="L31" s="69"/>
      <c r="M31" s="69"/>
      <c r="N31" s="69"/>
      <c r="O31" s="69"/>
      <c r="P31" s="69"/>
      <c r="Q31" s="69"/>
      <c r="R31" s="69"/>
      <c r="S31" s="69"/>
      <c r="T31" s="69"/>
      <c r="U31" s="69" t="s">
        <v>56</v>
      </c>
    </row>
    <row r="32" spans="1:21" s="31" customFormat="1" ht="24">
      <c r="A32" s="70"/>
      <c r="B32" s="71" t="s">
        <v>57</v>
      </c>
      <c r="C32" s="72" t="s">
        <v>58</v>
      </c>
      <c r="D32" s="73"/>
      <c r="E32" s="74"/>
      <c r="F32" s="73"/>
      <c r="G32" s="73">
        <v>105</v>
      </c>
      <c r="H32" s="73"/>
      <c r="I32" s="73"/>
      <c r="J32" s="73">
        <v>1205</v>
      </c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1:21" s="31" customFormat="1" ht="24">
      <c r="A33" s="70"/>
      <c r="B33" s="71" t="s">
        <v>59</v>
      </c>
      <c r="C33" s="72" t="s">
        <v>60</v>
      </c>
      <c r="D33" s="73"/>
      <c r="E33" s="74"/>
      <c r="F33" s="73"/>
      <c r="G33" s="73">
        <v>79</v>
      </c>
      <c r="H33" s="73"/>
      <c r="I33" s="73"/>
      <c r="J33" s="73">
        <v>861</v>
      </c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1:26" s="6" customFormat="1" ht="12">
      <c r="A34" s="70"/>
      <c r="B34" s="71" t="s">
        <v>61</v>
      </c>
      <c r="C34" s="72" t="s">
        <v>62</v>
      </c>
      <c r="D34" s="73"/>
      <c r="E34" s="74"/>
      <c r="F34" s="73"/>
      <c r="G34" s="73">
        <v>316</v>
      </c>
      <c r="H34" s="73"/>
      <c r="I34" s="73"/>
      <c r="J34" s="73">
        <v>3799</v>
      </c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31"/>
      <c r="W34" s="31"/>
      <c r="X34" s="31"/>
      <c r="Y34" s="31"/>
      <c r="Z34" s="31"/>
    </row>
    <row r="35" spans="1:26" s="6" customFormat="1" ht="48">
      <c r="A35" s="65">
        <v>2</v>
      </c>
      <c r="B35" s="66" t="s">
        <v>63</v>
      </c>
      <c r="C35" s="67" t="s">
        <v>64</v>
      </c>
      <c r="D35" s="68">
        <v>963</v>
      </c>
      <c r="E35" s="69">
        <v>963</v>
      </c>
      <c r="F35" s="68"/>
      <c r="G35" s="68">
        <v>49</v>
      </c>
      <c r="H35" s="68">
        <v>49</v>
      </c>
      <c r="I35" s="68"/>
      <c r="J35" s="68">
        <v>654</v>
      </c>
      <c r="K35" s="69">
        <v>654</v>
      </c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31"/>
      <c r="W35" s="31"/>
      <c r="X35" s="31"/>
      <c r="Y35" s="31"/>
      <c r="Z35" s="31"/>
    </row>
    <row r="36" spans="1:26" s="6" customFormat="1" ht="24">
      <c r="A36" s="70"/>
      <c r="B36" s="71" t="s">
        <v>65</v>
      </c>
      <c r="C36" s="72" t="s">
        <v>58</v>
      </c>
      <c r="D36" s="73"/>
      <c r="E36" s="74"/>
      <c r="F36" s="73"/>
      <c r="G36" s="73">
        <v>40</v>
      </c>
      <c r="H36" s="73"/>
      <c r="I36" s="73"/>
      <c r="J36" s="73">
        <v>458</v>
      </c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31"/>
      <c r="W36" s="31"/>
      <c r="X36" s="31"/>
      <c r="Y36" s="31"/>
      <c r="Z36" s="31"/>
    </row>
    <row r="37" spans="1:26" s="6" customFormat="1" ht="24">
      <c r="A37" s="70"/>
      <c r="B37" s="71" t="s">
        <v>66</v>
      </c>
      <c r="C37" s="72" t="s">
        <v>60</v>
      </c>
      <c r="D37" s="73"/>
      <c r="E37" s="74"/>
      <c r="F37" s="73"/>
      <c r="G37" s="73">
        <v>30</v>
      </c>
      <c r="H37" s="73"/>
      <c r="I37" s="73"/>
      <c r="J37" s="73">
        <v>327</v>
      </c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31"/>
      <c r="W37" s="31"/>
      <c r="X37" s="31"/>
      <c r="Y37" s="31"/>
      <c r="Z37" s="31"/>
    </row>
    <row r="38" spans="1:26" s="33" customFormat="1" ht="12">
      <c r="A38" s="70"/>
      <c r="B38" s="71" t="s">
        <v>61</v>
      </c>
      <c r="C38" s="72" t="s">
        <v>62</v>
      </c>
      <c r="D38" s="73"/>
      <c r="E38" s="74"/>
      <c r="F38" s="73"/>
      <c r="G38" s="73">
        <v>119</v>
      </c>
      <c r="H38" s="73"/>
      <c r="I38" s="73"/>
      <c r="J38" s="73">
        <v>1439</v>
      </c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31"/>
      <c r="W38" s="31"/>
      <c r="X38" s="31"/>
      <c r="Y38" s="31"/>
      <c r="Z38" s="31"/>
    </row>
    <row r="39" spans="1:26" ht="48">
      <c r="A39" s="65">
        <v>3</v>
      </c>
      <c r="B39" s="66" t="s">
        <v>67</v>
      </c>
      <c r="C39" s="67" t="s">
        <v>68</v>
      </c>
      <c r="D39" s="68">
        <v>1448.54</v>
      </c>
      <c r="E39" s="69">
        <v>1329.78</v>
      </c>
      <c r="F39" s="68" t="s">
        <v>69</v>
      </c>
      <c r="G39" s="68">
        <v>87</v>
      </c>
      <c r="H39" s="68">
        <v>80</v>
      </c>
      <c r="I39" s="68" t="s">
        <v>70</v>
      </c>
      <c r="J39" s="68">
        <v>1125</v>
      </c>
      <c r="K39" s="69">
        <v>1076</v>
      </c>
      <c r="L39" s="69"/>
      <c r="M39" s="69"/>
      <c r="N39" s="69"/>
      <c r="O39" s="69"/>
      <c r="P39" s="69"/>
      <c r="Q39" s="69"/>
      <c r="R39" s="69"/>
      <c r="S39" s="69"/>
      <c r="T39" s="69"/>
      <c r="U39" s="69" t="s">
        <v>71</v>
      </c>
      <c r="V39" s="31"/>
      <c r="W39" s="31"/>
      <c r="X39" s="31"/>
      <c r="Y39" s="31"/>
      <c r="Z39" s="31"/>
    </row>
    <row r="40" spans="1:26" ht="24">
      <c r="A40" s="70"/>
      <c r="B40" s="71" t="s">
        <v>72</v>
      </c>
      <c r="C40" s="72" t="s">
        <v>58</v>
      </c>
      <c r="D40" s="73"/>
      <c r="E40" s="74"/>
      <c r="F40" s="73"/>
      <c r="G40" s="73">
        <v>67</v>
      </c>
      <c r="H40" s="73"/>
      <c r="I40" s="73"/>
      <c r="J40" s="73">
        <v>770</v>
      </c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31"/>
      <c r="W40" s="31"/>
      <c r="X40" s="31"/>
      <c r="Y40" s="31"/>
      <c r="Z40" s="31"/>
    </row>
    <row r="41" spans="1:26" ht="24">
      <c r="A41" s="70"/>
      <c r="B41" s="71" t="s">
        <v>73</v>
      </c>
      <c r="C41" s="72" t="s">
        <v>60</v>
      </c>
      <c r="D41" s="73"/>
      <c r="E41" s="74"/>
      <c r="F41" s="73"/>
      <c r="G41" s="73">
        <v>51</v>
      </c>
      <c r="H41" s="73"/>
      <c r="I41" s="73"/>
      <c r="J41" s="73">
        <v>550</v>
      </c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31"/>
      <c r="W41" s="31"/>
      <c r="X41" s="31"/>
      <c r="Y41" s="31"/>
      <c r="Z41" s="31"/>
    </row>
    <row r="42" spans="1:26" ht="12.75">
      <c r="A42" s="70"/>
      <c r="B42" s="71" t="s">
        <v>61</v>
      </c>
      <c r="C42" s="72" t="s">
        <v>62</v>
      </c>
      <c r="D42" s="73"/>
      <c r="E42" s="74"/>
      <c r="F42" s="73"/>
      <c r="G42" s="73">
        <v>205</v>
      </c>
      <c r="H42" s="73"/>
      <c r="I42" s="73"/>
      <c r="J42" s="73">
        <v>2445</v>
      </c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31"/>
      <c r="W42" s="31"/>
      <c r="X42" s="31"/>
      <c r="Y42" s="31"/>
      <c r="Z42" s="31"/>
    </row>
    <row r="43" spans="1:26" ht="120">
      <c r="A43" s="65">
        <v>4</v>
      </c>
      <c r="B43" s="66" t="s">
        <v>74</v>
      </c>
      <c r="C43" s="67" t="s">
        <v>53</v>
      </c>
      <c r="D43" s="68">
        <v>12199.97</v>
      </c>
      <c r="E43" s="69" t="s">
        <v>75</v>
      </c>
      <c r="F43" s="68" t="s">
        <v>76</v>
      </c>
      <c r="G43" s="68">
        <v>3228</v>
      </c>
      <c r="H43" s="68" t="s">
        <v>77</v>
      </c>
      <c r="I43" s="68" t="s">
        <v>78</v>
      </c>
      <c r="J43" s="68">
        <v>18814</v>
      </c>
      <c r="K43" s="69" t="s">
        <v>79</v>
      </c>
      <c r="L43" s="69"/>
      <c r="M43" s="69"/>
      <c r="N43" s="69"/>
      <c r="O43" s="69"/>
      <c r="P43" s="69"/>
      <c r="Q43" s="69"/>
      <c r="R43" s="69"/>
      <c r="S43" s="69"/>
      <c r="T43" s="69"/>
      <c r="U43" s="69" t="s">
        <v>80</v>
      </c>
      <c r="V43" s="31"/>
      <c r="W43" s="31"/>
      <c r="X43" s="31"/>
      <c r="Y43" s="31"/>
      <c r="Z43" s="31"/>
    </row>
    <row r="44" spans="1:26" ht="24">
      <c r="A44" s="70"/>
      <c r="B44" s="71" t="s">
        <v>81</v>
      </c>
      <c r="C44" s="72" t="s">
        <v>82</v>
      </c>
      <c r="D44" s="73"/>
      <c r="E44" s="74"/>
      <c r="F44" s="73"/>
      <c r="G44" s="73">
        <v>536</v>
      </c>
      <c r="H44" s="73"/>
      <c r="I44" s="73"/>
      <c r="J44" s="73">
        <v>6128</v>
      </c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31"/>
      <c r="W44" s="31"/>
      <c r="X44" s="31"/>
      <c r="Y44" s="31"/>
      <c r="Z44" s="31"/>
    </row>
    <row r="45" spans="1:26" ht="24">
      <c r="A45" s="70"/>
      <c r="B45" s="71" t="s">
        <v>83</v>
      </c>
      <c r="C45" s="72" t="s">
        <v>84</v>
      </c>
      <c r="D45" s="73"/>
      <c r="E45" s="74"/>
      <c r="F45" s="73"/>
      <c r="G45" s="73">
        <v>273</v>
      </c>
      <c r="H45" s="73"/>
      <c r="I45" s="73"/>
      <c r="J45" s="73">
        <v>2928</v>
      </c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31"/>
      <c r="W45" s="31"/>
      <c r="X45" s="31"/>
      <c r="Y45" s="31"/>
      <c r="Z45" s="31"/>
    </row>
    <row r="46" spans="1:26" ht="12.75">
      <c r="A46" s="70"/>
      <c r="B46" s="71" t="s">
        <v>61</v>
      </c>
      <c r="C46" s="72" t="s">
        <v>62</v>
      </c>
      <c r="D46" s="73"/>
      <c r="E46" s="74"/>
      <c r="F46" s="73"/>
      <c r="G46" s="73">
        <v>4037</v>
      </c>
      <c r="H46" s="73"/>
      <c r="I46" s="73"/>
      <c r="J46" s="73">
        <v>27870</v>
      </c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31"/>
      <c r="W46" s="31"/>
      <c r="X46" s="31"/>
      <c r="Y46" s="31"/>
      <c r="Z46" s="31"/>
    </row>
    <row r="47" spans="1:26" ht="72">
      <c r="A47" s="65">
        <v>5</v>
      </c>
      <c r="B47" s="66" t="s">
        <v>85</v>
      </c>
      <c r="C47" s="67">
        <v>26.46</v>
      </c>
      <c r="D47" s="68">
        <v>1306.28</v>
      </c>
      <c r="E47" s="69" t="s">
        <v>86</v>
      </c>
      <c r="F47" s="68"/>
      <c r="G47" s="68">
        <v>34564</v>
      </c>
      <c r="H47" s="68" t="s">
        <v>87</v>
      </c>
      <c r="I47" s="68"/>
      <c r="J47" s="68">
        <v>84078</v>
      </c>
      <c r="K47" s="69" t="s">
        <v>88</v>
      </c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31"/>
      <c r="W47" s="31"/>
      <c r="X47" s="31"/>
      <c r="Y47" s="31"/>
      <c r="Z47" s="31"/>
    </row>
    <row r="48" spans="1:26" ht="72">
      <c r="A48" s="65">
        <v>6</v>
      </c>
      <c r="B48" s="66" t="s">
        <v>89</v>
      </c>
      <c r="C48" s="67" t="s">
        <v>90</v>
      </c>
      <c r="D48" s="68">
        <v>4326.3</v>
      </c>
      <c r="E48" s="69" t="s">
        <v>91</v>
      </c>
      <c r="F48" s="68" t="s">
        <v>92</v>
      </c>
      <c r="G48" s="68">
        <v>571</v>
      </c>
      <c r="H48" s="68" t="s">
        <v>93</v>
      </c>
      <c r="I48" s="68">
        <v>3</v>
      </c>
      <c r="J48" s="68">
        <v>2683</v>
      </c>
      <c r="K48" s="69" t="s">
        <v>94</v>
      </c>
      <c r="L48" s="69"/>
      <c r="M48" s="69"/>
      <c r="N48" s="69"/>
      <c r="O48" s="69"/>
      <c r="P48" s="69"/>
      <c r="Q48" s="69"/>
      <c r="R48" s="69"/>
      <c r="S48" s="69"/>
      <c r="T48" s="69"/>
      <c r="U48" s="69" t="s">
        <v>95</v>
      </c>
      <c r="V48" s="31"/>
      <c r="W48" s="31"/>
      <c r="X48" s="31"/>
      <c r="Y48" s="31"/>
      <c r="Z48" s="31"/>
    </row>
    <row r="49" spans="1:26" ht="24">
      <c r="A49" s="70"/>
      <c r="B49" s="71" t="s">
        <v>96</v>
      </c>
      <c r="C49" s="72" t="s">
        <v>82</v>
      </c>
      <c r="D49" s="73"/>
      <c r="E49" s="74"/>
      <c r="F49" s="73"/>
      <c r="G49" s="73">
        <v>37</v>
      </c>
      <c r="H49" s="73"/>
      <c r="I49" s="73"/>
      <c r="J49" s="73">
        <v>422</v>
      </c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31"/>
      <c r="W49" s="31"/>
      <c r="X49" s="31"/>
      <c r="Y49" s="31"/>
      <c r="Z49" s="31"/>
    </row>
    <row r="50" spans="1:26" ht="24">
      <c r="A50" s="70"/>
      <c r="B50" s="71" t="s">
        <v>97</v>
      </c>
      <c r="C50" s="72" t="s">
        <v>84</v>
      </c>
      <c r="D50" s="73"/>
      <c r="E50" s="74"/>
      <c r="F50" s="73"/>
      <c r="G50" s="73">
        <v>19</v>
      </c>
      <c r="H50" s="73"/>
      <c r="I50" s="73"/>
      <c r="J50" s="73">
        <v>202</v>
      </c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31"/>
      <c r="W50" s="31"/>
      <c r="X50" s="31"/>
      <c r="Y50" s="31"/>
      <c r="Z50" s="31"/>
    </row>
    <row r="51" spans="1:26" ht="12.75">
      <c r="A51" s="70"/>
      <c r="B51" s="71" t="s">
        <v>61</v>
      </c>
      <c r="C51" s="72" t="s">
        <v>62</v>
      </c>
      <c r="D51" s="73"/>
      <c r="E51" s="74"/>
      <c r="F51" s="73"/>
      <c r="G51" s="73">
        <v>627</v>
      </c>
      <c r="H51" s="73"/>
      <c r="I51" s="73"/>
      <c r="J51" s="73">
        <v>3307</v>
      </c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31"/>
      <c r="W51" s="31"/>
      <c r="X51" s="31"/>
      <c r="Y51" s="31"/>
      <c r="Z51" s="31"/>
    </row>
    <row r="52" spans="1:26" ht="36">
      <c r="A52" s="65">
        <v>7</v>
      </c>
      <c r="B52" s="66" t="s">
        <v>98</v>
      </c>
      <c r="C52" s="67">
        <v>13.2</v>
      </c>
      <c r="D52" s="68">
        <v>320</v>
      </c>
      <c r="E52" s="69" t="s">
        <v>99</v>
      </c>
      <c r="F52" s="68"/>
      <c r="G52" s="68">
        <v>4224</v>
      </c>
      <c r="H52" s="68" t="s">
        <v>100</v>
      </c>
      <c r="I52" s="68"/>
      <c r="J52" s="68">
        <v>3829</v>
      </c>
      <c r="K52" s="69" t="s">
        <v>101</v>
      </c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31"/>
      <c r="W52" s="31"/>
      <c r="X52" s="31"/>
      <c r="Y52" s="31"/>
      <c r="Z52" s="31"/>
    </row>
    <row r="53" spans="1:26" ht="96">
      <c r="A53" s="65">
        <v>8</v>
      </c>
      <c r="B53" s="66" t="s">
        <v>102</v>
      </c>
      <c r="C53" s="67" t="s">
        <v>103</v>
      </c>
      <c r="D53" s="68">
        <v>2860.69</v>
      </c>
      <c r="E53" s="69" t="s">
        <v>104</v>
      </c>
      <c r="F53" s="68" t="s">
        <v>105</v>
      </c>
      <c r="G53" s="68">
        <v>400</v>
      </c>
      <c r="H53" s="68" t="s">
        <v>106</v>
      </c>
      <c r="I53" s="68">
        <v>10</v>
      </c>
      <c r="J53" s="68">
        <v>4451</v>
      </c>
      <c r="K53" s="69" t="s">
        <v>107</v>
      </c>
      <c r="L53" s="69"/>
      <c r="M53" s="69"/>
      <c r="N53" s="69"/>
      <c r="O53" s="69"/>
      <c r="P53" s="69"/>
      <c r="Q53" s="69"/>
      <c r="R53" s="69"/>
      <c r="S53" s="69"/>
      <c r="T53" s="69"/>
      <c r="U53" s="69" t="s">
        <v>108</v>
      </c>
      <c r="V53" s="31"/>
      <c r="W53" s="31"/>
      <c r="X53" s="31"/>
      <c r="Y53" s="31"/>
      <c r="Z53" s="31"/>
    </row>
    <row r="54" spans="1:26" ht="24">
      <c r="A54" s="70"/>
      <c r="B54" s="71" t="s">
        <v>109</v>
      </c>
      <c r="C54" s="72" t="s">
        <v>110</v>
      </c>
      <c r="D54" s="73"/>
      <c r="E54" s="74"/>
      <c r="F54" s="73"/>
      <c r="G54" s="73">
        <v>295</v>
      </c>
      <c r="H54" s="73"/>
      <c r="I54" s="73"/>
      <c r="J54" s="73">
        <v>3355</v>
      </c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31"/>
      <c r="W54" s="31"/>
      <c r="X54" s="31"/>
      <c r="Y54" s="31"/>
      <c r="Z54" s="31"/>
    </row>
    <row r="55" spans="1:26" ht="24">
      <c r="A55" s="70"/>
      <c r="B55" s="71" t="s">
        <v>111</v>
      </c>
      <c r="C55" s="72" t="s">
        <v>112</v>
      </c>
      <c r="D55" s="73"/>
      <c r="E55" s="74"/>
      <c r="F55" s="73"/>
      <c r="G55" s="73">
        <v>146</v>
      </c>
      <c r="H55" s="73"/>
      <c r="I55" s="73"/>
      <c r="J55" s="73">
        <v>1552</v>
      </c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31"/>
      <c r="W55" s="31"/>
      <c r="X55" s="31"/>
      <c r="Y55" s="31"/>
      <c r="Z55" s="31"/>
    </row>
    <row r="56" spans="1:26" ht="12.75">
      <c r="A56" s="70"/>
      <c r="B56" s="71" t="s">
        <v>61</v>
      </c>
      <c r="C56" s="72" t="s">
        <v>62</v>
      </c>
      <c r="D56" s="73"/>
      <c r="E56" s="74"/>
      <c r="F56" s="73"/>
      <c r="G56" s="73">
        <v>841</v>
      </c>
      <c r="H56" s="73"/>
      <c r="I56" s="73"/>
      <c r="J56" s="73">
        <v>9358</v>
      </c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31"/>
      <c r="W56" s="31"/>
      <c r="X56" s="31"/>
      <c r="Y56" s="31"/>
      <c r="Z56" s="31"/>
    </row>
    <row r="57" spans="1:26" ht="48">
      <c r="A57" s="65">
        <v>9</v>
      </c>
      <c r="B57" s="66" t="s">
        <v>113</v>
      </c>
      <c r="C57" s="67">
        <v>14.69</v>
      </c>
      <c r="D57" s="68">
        <v>66.63</v>
      </c>
      <c r="E57" s="69" t="s">
        <v>114</v>
      </c>
      <c r="F57" s="68"/>
      <c r="G57" s="68">
        <v>979</v>
      </c>
      <c r="H57" s="68" t="s">
        <v>115</v>
      </c>
      <c r="I57" s="68"/>
      <c r="J57" s="68">
        <v>2080</v>
      </c>
      <c r="K57" s="69" t="s">
        <v>116</v>
      </c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31"/>
      <c r="W57" s="31"/>
      <c r="X57" s="31"/>
      <c r="Y57" s="31"/>
      <c r="Z57" s="31"/>
    </row>
    <row r="58" spans="1:26" ht="60">
      <c r="A58" s="65">
        <v>10</v>
      </c>
      <c r="B58" s="66" t="s">
        <v>117</v>
      </c>
      <c r="C58" s="67" t="s">
        <v>118</v>
      </c>
      <c r="D58" s="68">
        <v>104.58</v>
      </c>
      <c r="E58" s="69" t="s">
        <v>119</v>
      </c>
      <c r="F58" s="68">
        <v>5.16</v>
      </c>
      <c r="G58" s="68">
        <v>40</v>
      </c>
      <c r="H58" s="68" t="s">
        <v>120</v>
      </c>
      <c r="I58" s="68">
        <v>2</v>
      </c>
      <c r="J58" s="68">
        <v>500</v>
      </c>
      <c r="K58" s="69" t="s">
        <v>121</v>
      </c>
      <c r="L58" s="69"/>
      <c r="M58" s="69"/>
      <c r="N58" s="69"/>
      <c r="O58" s="69"/>
      <c r="P58" s="69"/>
      <c r="Q58" s="69"/>
      <c r="R58" s="69"/>
      <c r="S58" s="69"/>
      <c r="T58" s="69"/>
      <c r="U58" s="69">
        <v>12</v>
      </c>
      <c r="V58" s="31"/>
      <c r="W58" s="31"/>
      <c r="X58" s="31"/>
      <c r="Y58" s="31"/>
      <c r="Z58" s="31"/>
    </row>
    <row r="59" spans="1:26" ht="24">
      <c r="A59" s="70"/>
      <c r="B59" s="71" t="s">
        <v>122</v>
      </c>
      <c r="C59" s="72" t="s">
        <v>82</v>
      </c>
      <c r="D59" s="73"/>
      <c r="E59" s="74"/>
      <c r="F59" s="73"/>
      <c r="G59" s="73">
        <v>37</v>
      </c>
      <c r="H59" s="73"/>
      <c r="I59" s="73"/>
      <c r="J59" s="73">
        <v>427</v>
      </c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31"/>
      <c r="W59" s="31"/>
      <c r="X59" s="31"/>
      <c r="Y59" s="31"/>
      <c r="Z59" s="31"/>
    </row>
    <row r="60" spans="1:26" ht="24">
      <c r="A60" s="70"/>
      <c r="B60" s="71" t="s">
        <v>123</v>
      </c>
      <c r="C60" s="72" t="s">
        <v>84</v>
      </c>
      <c r="D60" s="73"/>
      <c r="E60" s="74"/>
      <c r="F60" s="73"/>
      <c r="G60" s="73">
        <v>19</v>
      </c>
      <c r="H60" s="73"/>
      <c r="I60" s="73"/>
      <c r="J60" s="73">
        <v>204</v>
      </c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31"/>
      <c r="W60" s="31"/>
      <c r="X60" s="31"/>
      <c r="Y60" s="31"/>
      <c r="Z60" s="31"/>
    </row>
    <row r="61" spans="1:26" ht="12.75">
      <c r="A61" s="70"/>
      <c r="B61" s="71" t="s">
        <v>61</v>
      </c>
      <c r="C61" s="72" t="s">
        <v>62</v>
      </c>
      <c r="D61" s="73"/>
      <c r="E61" s="74"/>
      <c r="F61" s="73"/>
      <c r="G61" s="73">
        <v>96</v>
      </c>
      <c r="H61" s="73"/>
      <c r="I61" s="73"/>
      <c r="J61" s="73">
        <v>1131</v>
      </c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31"/>
      <c r="W61" s="31"/>
      <c r="X61" s="31"/>
      <c r="Y61" s="31"/>
      <c r="Z61" s="31"/>
    </row>
    <row r="62" spans="1:26" ht="36">
      <c r="A62" s="65">
        <v>11</v>
      </c>
      <c r="B62" s="66" t="s">
        <v>124</v>
      </c>
      <c r="C62" s="67">
        <v>42.34</v>
      </c>
      <c r="D62" s="68">
        <v>31.72</v>
      </c>
      <c r="E62" s="69" t="s">
        <v>125</v>
      </c>
      <c r="F62" s="68"/>
      <c r="G62" s="68">
        <v>1343</v>
      </c>
      <c r="H62" s="68" t="s">
        <v>126</v>
      </c>
      <c r="I62" s="68"/>
      <c r="J62" s="68">
        <v>1924</v>
      </c>
      <c r="K62" s="69" t="s">
        <v>127</v>
      </c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31"/>
      <c r="W62" s="31"/>
      <c r="X62" s="31"/>
      <c r="Y62" s="31"/>
      <c r="Z62" s="31"/>
    </row>
    <row r="63" spans="1:26" ht="60">
      <c r="A63" s="65">
        <v>12</v>
      </c>
      <c r="B63" s="66" t="s">
        <v>128</v>
      </c>
      <c r="C63" s="67" t="s">
        <v>118</v>
      </c>
      <c r="D63" s="68">
        <v>330.9</v>
      </c>
      <c r="E63" s="69" t="s">
        <v>129</v>
      </c>
      <c r="F63" s="68"/>
      <c r="G63" s="68">
        <v>125</v>
      </c>
      <c r="H63" s="68" t="s">
        <v>130</v>
      </c>
      <c r="I63" s="68"/>
      <c r="J63" s="68">
        <v>695</v>
      </c>
      <c r="K63" s="69" t="s">
        <v>131</v>
      </c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31"/>
      <c r="W63" s="31"/>
      <c r="X63" s="31"/>
      <c r="Y63" s="31"/>
      <c r="Z63" s="31"/>
    </row>
    <row r="64" spans="1:26" ht="24">
      <c r="A64" s="70"/>
      <c r="B64" s="71" t="s">
        <v>132</v>
      </c>
      <c r="C64" s="72" t="s">
        <v>82</v>
      </c>
      <c r="D64" s="73"/>
      <c r="E64" s="74"/>
      <c r="F64" s="73"/>
      <c r="G64" s="73">
        <v>33</v>
      </c>
      <c r="H64" s="73"/>
      <c r="I64" s="73"/>
      <c r="J64" s="73">
        <v>381</v>
      </c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31"/>
      <c r="W64" s="31"/>
      <c r="X64" s="31"/>
      <c r="Y64" s="31"/>
      <c r="Z64" s="31"/>
    </row>
    <row r="65" spans="1:26" ht="24">
      <c r="A65" s="70"/>
      <c r="B65" s="71" t="s">
        <v>133</v>
      </c>
      <c r="C65" s="72" t="s">
        <v>84</v>
      </c>
      <c r="D65" s="73"/>
      <c r="E65" s="74"/>
      <c r="F65" s="73"/>
      <c r="G65" s="73">
        <v>17</v>
      </c>
      <c r="H65" s="73"/>
      <c r="I65" s="73"/>
      <c r="J65" s="73">
        <v>182</v>
      </c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31"/>
      <c r="W65" s="31"/>
      <c r="X65" s="31"/>
      <c r="Y65" s="31"/>
      <c r="Z65" s="31"/>
    </row>
    <row r="66" spans="1:26" ht="12.75">
      <c r="A66" s="70"/>
      <c r="B66" s="71" t="s">
        <v>61</v>
      </c>
      <c r="C66" s="72" t="s">
        <v>62</v>
      </c>
      <c r="D66" s="73"/>
      <c r="E66" s="74"/>
      <c r="F66" s="73"/>
      <c r="G66" s="73">
        <v>175</v>
      </c>
      <c r="H66" s="73"/>
      <c r="I66" s="73"/>
      <c r="J66" s="73">
        <v>1258</v>
      </c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31"/>
      <c r="W66" s="31"/>
      <c r="X66" s="31"/>
      <c r="Y66" s="31"/>
      <c r="Z66" s="31"/>
    </row>
    <row r="67" spans="1:26" ht="48">
      <c r="A67" s="65">
        <v>13</v>
      </c>
      <c r="B67" s="66" t="s">
        <v>134</v>
      </c>
      <c r="C67" s="67" t="s">
        <v>135</v>
      </c>
      <c r="D67" s="68">
        <v>83.17</v>
      </c>
      <c r="E67" s="69" t="s">
        <v>136</v>
      </c>
      <c r="F67" s="68"/>
      <c r="G67" s="68">
        <v>500</v>
      </c>
      <c r="H67" s="68" t="s">
        <v>137</v>
      </c>
      <c r="I67" s="68"/>
      <c r="J67" s="68">
        <v>3000</v>
      </c>
      <c r="K67" s="69" t="s">
        <v>138</v>
      </c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31"/>
      <c r="W67" s="31"/>
      <c r="X67" s="31"/>
      <c r="Y67" s="31"/>
      <c r="Z67" s="31"/>
    </row>
    <row r="68" spans="1:26" ht="60">
      <c r="A68" s="65">
        <v>14</v>
      </c>
      <c r="B68" s="66" t="s">
        <v>139</v>
      </c>
      <c r="C68" s="67" t="s">
        <v>140</v>
      </c>
      <c r="D68" s="68">
        <v>2720.45</v>
      </c>
      <c r="E68" s="69" t="s">
        <v>141</v>
      </c>
      <c r="F68" s="68" t="s">
        <v>142</v>
      </c>
      <c r="G68" s="68">
        <v>343</v>
      </c>
      <c r="H68" s="68" t="s">
        <v>143</v>
      </c>
      <c r="I68" s="68">
        <v>1</v>
      </c>
      <c r="J68" s="68">
        <v>2080</v>
      </c>
      <c r="K68" s="69" t="s">
        <v>144</v>
      </c>
      <c r="L68" s="69"/>
      <c r="M68" s="69"/>
      <c r="N68" s="69"/>
      <c r="O68" s="69"/>
      <c r="P68" s="69"/>
      <c r="Q68" s="69"/>
      <c r="R68" s="69"/>
      <c r="S68" s="69"/>
      <c r="T68" s="69"/>
      <c r="U68" s="69" t="s">
        <v>145</v>
      </c>
      <c r="V68" s="31"/>
      <c r="W68" s="31"/>
      <c r="X68" s="31"/>
      <c r="Y68" s="31"/>
      <c r="Z68" s="31"/>
    </row>
    <row r="69" spans="1:26" ht="24">
      <c r="A69" s="70"/>
      <c r="B69" s="71" t="s">
        <v>146</v>
      </c>
      <c r="C69" s="72" t="s">
        <v>147</v>
      </c>
      <c r="D69" s="73"/>
      <c r="E69" s="74"/>
      <c r="F69" s="73"/>
      <c r="G69" s="73">
        <v>46</v>
      </c>
      <c r="H69" s="73"/>
      <c r="I69" s="73"/>
      <c r="J69" s="73">
        <v>540</v>
      </c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31"/>
      <c r="W69" s="31"/>
      <c r="X69" s="31"/>
      <c r="Y69" s="31"/>
      <c r="Z69" s="31"/>
    </row>
    <row r="70" spans="1:26" ht="24">
      <c r="A70" s="70"/>
      <c r="B70" s="71" t="s">
        <v>148</v>
      </c>
      <c r="C70" s="72" t="s">
        <v>149</v>
      </c>
      <c r="D70" s="73"/>
      <c r="E70" s="74"/>
      <c r="F70" s="73"/>
      <c r="G70" s="73">
        <v>36</v>
      </c>
      <c r="H70" s="73"/>
      <c r="I70" s="73"/>
      <c r="J70" s="73">
        <v>395</v>
      </c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31"/>
      <c r="W70" s="31"/>
      <c r="X70" s="31"/>
      <c r="Y70" s="31"/>
      <c r="Z70" s="31"/>
    </row>
    <row r="71" spans="1:26" ht="12.75">
      <c r="A71" s="70"/>
      <c r="B71" s="71" t="s">
        <v>61</v>
      </c>
      <c r="C71" s="72" t="s">
        <v>62</v>
      </c>
      <c r="D71" s="73"/>
      <c r="E71" s="74"/>
      <c r="F71" s="73"/>
      <c r="G71" s="73">
        <v>425</v>
      </c>
      <c r="H71" s="73"/>
      <c r="I71" s="73"/>
      <c r="J71" s="73">
        <v>3015</v>
      </c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31"/>
      <c r="W71" s="31"/>
      <c r="X71" s="31"/>
      <c r="Y71" s="31"/>
      <c r="Z71" s="31"/>
    </row>
    <row r="72" spans="1:26" ht="60">
      <c r="A72" s="65">
        <v>15</v>
      </c>
      <c r="B72" s="66" t="s">
        <v>150</v>
      </c>
      <c r="C72" s="67" t="s">
        <v>151</v>
      </c>
      <c r="D72" s="68">
        <v>44.21</v>
      </c>
      <c r="E72" s="69"/>
      <c r="F72" s="68">
        <v>44.21</v>
      </c>
      <c r="G72" s="68">
        <v>77</v>
      </c>
      <c r="H72" s="68"/>
      <c r="I72" s="68">
        <v>77</v>
      </c>
      <c r="J72" s="68">
        <v>708</v>
      </c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>
        <v>708</v>
      </c>
      <c r="V72" s="31"/>
      <c r="W72" s="31"/>
      <c r="X72" s="31"/>
      <c r="Y72" s="31"/>
      <c r="Z72" s="31"/>
    </row>
    <row r="73" spans="1:26" ht="12.75">
      <c r="A73" s="70"/>
      <c r="B73" s="71" t="s">
        <v>61</v>
      </c>
      <c r="C73" s="72" t="s">
        <v>62</v>
      </c>
      <c r="D73" s="73"/>
      <c r="E73" s="74"/>
      <c r="F73" s="73"/>
      <c r="G73" s="73">
        <v>77</v>
      </c>
      <c r="H73" s="73"/>
      <c r="I73" s="73"/>
      <c r="J73" s="73">
        <v>708</v>
      </c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31"/>
      <c r="W73" s="31"/>
      <c r="X73" s="31"/>
      <c r="Y73" s="31"/>
      <c r="Z73" s="31"/>
    </row>
    <row r="74" spans="1:26" ht="72">
      <c r="A74" s="65">
        <v>16</v>
      </c>
      <c r="B74" s="66" t="s">
        <v>152</v>
      </c>
      <c r="C74" s="67">
        <v>1.7491</v>
      </c>
      <c r="D74" s="68">
        <v>28.42</v>
      </c>
      <c r="E74" s="69"/>
      <c r="F74" s="68">
        <v>28.42</v>
      </c>
      <c r="G74" s="68">
        <v>50</v>
      </c>
      <c r="H74" s="68"/>
      <c r="I74" s="68">
        <v>50</v>
      </c>
      <c r="J74" s="68">
        <v>234</v>
      </c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>
        <v>234</v>
      </c>
      <c r="V74" s="31"/>
      <c r="W74" s="31"/>
      <c r="X74" s="31"/>
      <c r="Y74" s="31"/>
      <c r="Z74" s="31"/>
    </row>
    <row r="75" spans="1:26" ht="12.75">
      <c r="A75" s="75"/>
      <c r="B75" s="76" t="s">
        <v>61</v>
      </c>
      <c r="C75" s="77" t="s">
        <v>62</v>
      </c>
      <c r="D75" s="78"/>
      <c r="E75" s="79"/>
      <c r="F75" s="78"/>
      <c r="G75" s="78">
        <v>50</v>
      </c>
      <c r="H75" s="78"/>
      <c r="I75" s="78"/>
      <c r="J75" s="78">
        <v>234</v>
      </c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31"/>
      <c r="W75" s="31"/>
      <c r="X75" s="31"/>
      <c r="Y75" s="31"/>
      <c r="Z75" s="31"/>
    </row>
    <row r="76" spans="1:26" ht="37.5" customHeight="1">
      <c r="A76" s="118" t="s">
        <v>153</v>
      </c>
      <c r="B76" s="119"/>
      <c r="C76" s="119"/>
      <c r="D76" s="119"/>
      <c r="E76" s="119"/>
      <c r="F76" s="119"/>
      <c r="G76" s="81">
        <v>48579</v>
      </c>
      <c r="H76" s="81"/>
      <c r="I76" s="81"/>
      <c r="J76" s="81">
        <v>149474</v>
      </c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31"/>
      <c r="W76" s="31"/>
      <c r="X76" s="31"/>
      <c r="Y76" s="31"/>
      <c r="Z76" s="31"/>
    </row>
    <row r="77" spans="1:26" ht="36">
      <c r="A77" s="114" t="s">
        <v>154</v>
      </c>
      <c r="B77" s="115"/>
      <c r="C77" s="115"/>
      <c r="D77" s="115"/>
      <c r="E77" s="115"/>
      <c r="F77" s="115"/>
      <c r="G77" s="68">
        <v>46712</v>
      </c>
      <c r="H77" s="68" t="s">
        <v>155</v>
      </c>
      <c r="I77" s="68" t="s">
        <v>156</v>
      </c>
      <c r="J77" s="68">
        <v>128588</v>
      </c>
      <c r="K77" s="69" t="s">
        <v>157</v>
      </c>
      <c r="L77" s="69"/>
      <c r="M77" s="69"/>
      <c r="N77" s="69"/>
      <c r="O77" s="69"/>
      <c r="P77" s="69"/>
      <c r="Q77" s="69"/>
      <c r="R77" s="69"/>
      <c r="S77" s="69"/>
      <c r="T77" s="69"/>
      <c r="U77" s="69" t="s">
        <v>158</v>
      </c>
      <c r="V77" s="31"/>
      <c r="W77" s="31"/>
      <c r="X77" s="31"/>
      <c r="Y77" s="31"/>
      <c r="Z77" s="31"/>
    </row>
    <row r="78" spans="1:26" ht="12.75">
      <c r="A78" s="114" t="s">
        <v>159</v>
      </c>
      <c r="B78" s="115"/>
      <c r="C78" s="115"/>
      <c r="D78" s="115"/>
      <c r="E78" s="115"/>
      <c r="F78" s="115"/>
      <c r="G78" s="68"/>
      <c r="H78" s="68"/>
      <c r="I78" s="68"/>
      <c r="J78" s="68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31"/>
      <c r="W78" s="31"/>
      <c r="X78" s="31"/>
      <c r="Y78" s="31"/>
      <c r="Z78" s="31"/>
    </row>
    <row r="79" spans="1:26" ht="12.75">
      <c r="A79" s="114" t="s">
        <v>160</v>
      </c>
      <c r="B79" s="115"/>
      <c r="C79" s="115"/>
      <c r="D79" s="115"/>
      <c r="E79" s="115"/>
      <c r="F79" s="115"/>
      <c r="G79" s="68">
        <v>1233</v>
      </c>
      <c r="H79" s="68"/>
      <c r="I79" s="68"/>
      <c r="J79" s="68">
        <v>16605</v>
      </c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31"/>
      <c r="W79" s="31"/>
      <c r="X79" s="31"/>
      <c r="Y79" s="31"/>
      <c r="Z79" s="31"/>
    </row>
    <row r="80" spans="1:26" ht="12.75">
      <c r="A80" s="114" t="s">
        <v>161</v>
      </c>
      <c r="B80" s="115"/>
      <c r="C80" s="115"/>
      <c r="D80" s="115"/>
      <c r="E80" s="115"/>
      <c r="F80" s="115"/>
      <c r="G80" s="68">
        <v>45174</v>
      </c>
      <c r="H80" s="68"/>
      <c r="I80" s="68"/>
      <c r="J80" s="68">
        <v>110058</v>
      </c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31"/>
      <c r="W80" s="31"/>
      <c r="X80" s="31"/>
      <c r="Y80" s="31"/>
      <c r="Z80" s="31"/>
    </row>
    <row r="81" spans="1:26" ht="12.75">
      <c r="A81" s="114" t="s">
        <v>162</v>
      </c>
      <c r="B81" s="115"/>
      <c r="C81" s="115"/>
      <c r="D81" s="115"/>
      <c r="E81" s="115"/>
      <c r="F81" s="115"/>
      <c r="G81" s="68">
        <v>315</v>
      </c>
      <c r="H81" s="68"/>
      <c r="I81" s="68"/>
      <c r="J81" s="68">
        <v>2057</v>
      </c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31"/>
      <c r="W81" s="31"/>
      <c r="X81" s="31"/>
      <c r="Y81" s="31"/>
      <c r="Z81" s="31"/>
    </row>
    <row r="82" spans="1:26" ht="12.75">
      <c r="A82" s="109" t="s">
        <v>163</v>
      </c>
      <c r="B82" s="110"/>
      <c r="C82" s="110"/>
      <c r="D82" s="110"/>
      <c r="E82" s="110"/>
      <c r="F82" s="110"/>
      <c r="G82" s="80">
        <v>1196</v>
      </c>
      <c r="H82" s="80"/>
      <c r="I82" s="80"/>
      <c r="J82" s="80">
        <v>13686</v>
      </c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31"/>
      <c r="W82" s="31"/>
      <c r="X82" s="31"/>
      <c r="Y82" s="31"/>
      <c r="Z82" s="31"/>
    </row>
    <row r="83" spans="1:26" ht="12.75">
      <c r="A83" s="109" t="s">
        <v>164</v>
      </c>
      <c r="B83" s="110"/>
      <c r="C83" s="110"/>
      <c r="D83" s="110"/>
      <c r="E83" s="110"/>
      <c r="F83" s="110"/>
      <c r="G83" s="80">
        <v>671</v>
      </c>
      <c r="H83" s="80"/>
      <c r="I83" s="80"/>
      <c r="J83" s="80">
        <v>7200</v>
      </c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31"/>
      <c r="W83" s="31"/>
      <c r="X83" s="31"/>
      <c r="Y83" s="31"/>
      <c r="Z83" s="31"/>
    </row>
    <row r="84" spans="1:26" ht="12.75">
      <c r="A84" s="109" t="s">
        <v>165</v>
      </c>
      <c r="B84" s="110"/>
      <c r="C84" s="110"/>
      <c r="D84" s="110"/>
      <c r="E84" s="110"/>
      <c r="F84" s="110"/>
      <c r="G84" s="80"/>
      <c r="H84" s="80"/>
      <c r="I84" s="80"/>
      <c r="J84" s="80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31"/>
      <c r="W84" s="31"/>
      <c r="X84" s="31"/>
      <c r="Y84" s="31"/>
      <c r="Z84" s="31"/>
    </row>
    <row r="85" spans="1:26" ht="12.75">
      <c r="A85" s="114" t="s">
        <v>166</v>
      </c>
      <c r="B85" s="115"/>
      <c r="C85" s="115"/>
      <c r="D85" s="115"/>
      <c r="E85" s="115"/>
      <c r="F85" s="115"/>
      <c r="G85" s="68">
        <v>641</v>
      </c>
      <c r="H85" s="68"/>
      <c r="I85" s="68"/>
      <c r="J85" s="68">
        <v>7683</v>
      </c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31"/>
      <c r="W85" s="31"/>
      <c r="X85" s="31"/>
      <c r="Y85" s="31"/>
      <c r="Z85" s="31"/>
    </row>
    <row r="86" spans="1:26" ht="12.75">
      <c r="A86" s="114" t="s">
        <v>167</v>
      </c>
      <c r="B86" s="115"/>
      <c r="C86" s="115"/>
      <c r="D86" s="115"/>
      <c r="E86" s="115"/>
      <c r="F86" s="115"/>
      <c r="G86" s="68">
        <v>45566</v>
      </c>
      <c r="H86" s="68"/>
      <c r="I86" s="68"/>
      <c r="J86" s="68">
        <v>126396</v>
      </c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31"/>
      <c r="W86" s="31"/>
      <c r="X86" s="31"/>
      <c r="Y86" s="31"/>
      <c r="Z86" s="31"/>
    </row>
    <row r="87" spans="1:26" ht="12.75">
      <c r="A87" s="114" t="s">
        <v>168</v>
      </c>
      <c r="B87" s="115"/>
      <c r="C87" s="115"/>
      <c r="D87" s="115"/>
      <c r="E87" s="115"/>
      <c r="F87" s="115"/>
      <c r="G87" s="68">
        <v>1820</v>
      </c>
      <c r="H87" s="68"/>
      <c r="I87" s="68"/>
      <c r="J87" s="68">
        <v>11438</v>
      </c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31"/>
      <c r="W87" s="31"/>
      <c r="X87" s="31"/>
      <c r="Y87" s="31"/>
      <c r="Z87" s="31"/>
    </row>
    <row r="88" spans="1:26" ht="12.75">
      <c r="A88" s="114" t="s">
        <v>169</v>
      </c>
      <c r="B88" s="115"/>
      <c r="C88" s="115"/>
      <c r="D88" s="115"/>
      <c r="E88" s="115"/>
      <c r="F88" s="115"/>
      <c r="G88" s="68">
        <v>425</v>
      </c>
      <c r="H88" s="68"/>
      <c r="I88" s="68"/>
      <c r="J88" s="68">
        <v>3015</v>
      </c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31"/>
      <c r="W88" s="31"/>
      <c r="X88" s="31"/>
      <c r="Y88" s="31"/>
      <c r="Z88" s="31"/>
    </row>
    <row r="89" spans="1:26" ht="12.75">
      <c r="A89" s="114" t="s">
        <v>170</v>
      </c>
      <c r="B89" s="115"/>
      <c r="C89" s="115"/>
      <c r="D89" s="115"/>
      <c r="E89" s="115"/>
      <c r="F89" s="115"/>
      <c r="G89" s="68">
        <v>77</v>
      </c>
      <c r="H89" s="68"/>
      <c r="I89" s="68"/>
      <c r="J89" s="68">
        <v>708</v>
      </c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31"/>
      <c r="W89" s="31"/>
      <c r="X89" s="31"/>
      <c r="Y89" s="31"/>
      <c r="Z89" s="31"/>
    </row>
    <row r="90" spans="1:26" ht="12.75">
      <c r="A90" s="114" t="s">
        <v>171</v>
      </c>
      <c r="B90" s="115"/>
      <c r="C90" s="115"/>
      <c r="D90" s="115"/>
      <c r="E90" s="115"/>
      <c r="F90" s="115"/>
      <c r="G90" s="68">
        <v>50</v>
      </c>
      <c r="H90" s="68"/>
      <c r="I90" s="68"/>
      <c r="J90" s="68">
        <v>234</v>
      </c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31"/>
      <c r="W90" s="31"/>
      <c r="X90" s="31"/>
      <c r="Y90" s="31"/>
      <c r="Z90" s="31"/>
    </row>
    <row r="91" spans="1:26" ht="12.75">
      <c r="A91" s="114" t="s">
        <v>172</v>
      </c>
      <c r="B91" s="115"/>
      <c r="C91" s="115"/>
      <c r="D91" s="115"/>
      <c r="E91" s="115"/>
      <c r="F91" s="115"/>
      <c r="G91" s="68">
        <v>48579</v>
      </c>
      <c r="H91" s="68"/>
      <c r="I91" s="68"/>
      <c r="J91" s="68">
        <v>149474</v>
      </c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31"/>
      <c r="W91" s="31"/>
      <c r="X91" s="31"/>
      <c r="Y91" s="31"/>
      <c r="Z91" s="31"/>
    </row>
    <row r="92" spans="1:26" ht="12.75">
      <c r="A92" s="114" t="s">
        <v>173</v>
      </c>
      <c r="B92" s="115"/>
      <c r="C92" s="115"/>
      <c r="D92" s="115"/>
      <c r="E92" s="115"/>
      <c r="F92" s="115"/>
      <c r="G92" s="68"/>
      <c r="H92" s="68"/>
      <c r="I92" s="68"/>
      <c r="J92" s="107">
        <v>29894.8</v>
      </c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31"/>
      <c r="W92" s="31"/>
      <c r="X92" s="31"/>
      <c r="Y92" s="31"/>
      <c r="Z92" s="31"/>
    </row>
    <row r="93" spans="1:26" ht="12.75">
      <c r="A93" s="109" t="s">
        <v>174</v>
      </c>
      <c r="B93" s="110"/>
      <c r="C93" s="110"/>
      <c r="D93" s="110"/>
      <c r="E93" s="110"/>
      <c r="F93" s="110"/>
      <c r="G93" s="80">
        <v>48579</v>
      </c>
      <c r="H93" s="80"/>
      <c r="I93" s="80"/>
      <c r="J93" s="108">
        <v>179368.8</v>
      </c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31"/>
      <c r="W93" s="31"/>
      <c r="X93" s="31"/>
      <c r="Y93" s="31"/>
      <c r="Z93" s="31"/>
    </row>
    <row r="94" spans="1:26" ht="12.75">
      <c r="A94" s="26"/>
      <c r="B94" s="27"/>
      <c r="C94" s="28"/>
      <c r="D94" s="29"/>
      <c r="E94" s="30"/>
      <c r="F94" s="29"/>
      <c r="G94" s="29"/>
      <c r="H94" s="29"/>
      <c r="I94" s="29"/>
      <c r="J94" s="29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1"/>
      <c r="W94" s="31"/>
      <c r="X94" s="31"/>
      <c r="Y94" s="31"/>
      <c r="Z94" s="31"/>
    </row>
    <row r="95" spans="1:26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1"/>
      <c r="W95" s="31"/>
      <c r="X95" s="31"/>
      <c r="Y95" s="31"/>
      <c r="Z95" s="31"/>
    </row>
    <row r="96" spans="1:26" ht="12.75">
      <c r="A96" s="32"/>
      <c r="B96" s="56" t="s">
        <v>40</v>
      </c>
      <c r="C96" s="57"/>
      <c r="D96" s="58"/>
      <c r="E96" s="58"/>
      <c r="F96" s="57"/>
      <c r="G96" s="59">
        <f>IF(ISBLANK(X20),"",ROUND(Y20/X20,2)*100)</f>
        <v>97</v>
      </c>
      <c r="H96" s="4"/>
      <c r="I96" s="4"/>
      <c r="J96" s="59">
        <f>IF(ISBLANK(X21),"",ROUND(Y21/X21,2)*100)</f>
        <v>82</v>
      </c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31"/>
      <c r="W96" s="31"/>
      <c r="X96" s="31"/>
      <c r="Y96" s="31"/>
      <c r="Z96" s="31"/>
    </row>
    <row r="97" spans="1:26" ht="12.75">
      <c r="A97" s="32"/>
      <c r="B97" s="56" t="s">
        <v>41</v>
      </c>
      <c r="C97" s="57"/>
      <c r="D97" s="58"/>
      <c r="E97" s="58"/>
      <c r="F97" s="57"/>
      <c r="G97" s="22">
        <f>IF(ISBLANK(X20),"",ROUND(Z20/X20,2)*100)</f>
        <v>54</v>
      </c>
      <c r="H97" s="6"/>
      <c r="I97" s="6"/>
      <c r="J97" s="22">
        <f>IF(ISBLANK(X21),"",ROUND(Z21/X21,2)*100)</f>
        <v>43</v>
      </c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31"/>
      <c r="W97" s="31"/>
      <c r="X97" s="31"/>
      <c r="Y97" s="31"/>
      <c r="Z97" s="31"/>
    </row>
    <row r="98" spans="1:26" ht="12.75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1"/>
      <c r="W98" s="31"/>
      <c r="X98" s="31"/>
      <c r="Y98" s="31"/>
      <c r="Z98" s="31"/>
    </row>
    <row r="99" spans="1:26" ht="12.75">
      <c r="A99" s="62" t="s">
        <v>49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>
      <c r="A100" s="33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>
      <c r="A101" s="62" t="s">
        <v>50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>
      <c r="A102" s="2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6"/>
      <c r="W102" s="6"/>
      <c r="X102" s="6"/>
      <c r="Y102" s="6"/>
      <c r="Z102" s="6"/>
    </row>
    <row r="103" spans="22:26" ht="12.75">
      <c r="V103" s="33"/>
      <c r="W103" s="33"/>
      <c r="X103" s="33"/>
      <c r="Y103" s="33"/>
      <c r="Z103" s="33"/>
    </row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</sheetData>
  <sheetProtection/>
  <mergeCells count="44">
    <mergeCell ref="G21:H21"/>
    <mergeCell ref="J21:K21"/>
    <mergeCell ref="J27:J28"/>
    <mergeCell ref="G26:I26"/>
    <mergeCell ref="G16:I16"/>
    <mergeCell ref="G20:H20"/>
    <mergeCell ref="J17:K17"/>
    <mergeCell ref="J20:K20"/>
    <mergeCell ref="G18:H18"/>
    <mergeCell ref="G19:H19"/>
    <mergeCell ref="A26:A28"/>
    <mergeCell ref="B26:B28"/>
    <mergeCell ref="C26:C28"/>
    <mergeCell ref="D26:F26"/>
    <mergeCell ref="D27:D28"/>
    <mergeCell ref="J26:U26"/>
    <mergeCell ref="G27:G28"/>
    <mergeCell ref="J18:K18"/>
    <mergeCell ref="J19:K19"/>
    <mergeCell ref="A11:U11"/>
    <mergeCell ref="A12:U12"/>
    <mergeCell ref="A13:U13"/>
    <mergeCell ref="A14:U14"/>
    <mergeCell ref="J16:U16"/>
    <mergeCell ref="A83:F83"/>
    <mergeCell ref="A84:F84"/>
    <mergeCell ref="A85:F85"/>
    <mergeCell ref="A86:F86"/>
    <mergeCell ref="A30:U30"/>
    <mergeCell ref="A76:F76"/>
    <mergeCell ref="A77:F77"/>
    <mergeCell ref="A78:F78"/>
    <mergeCell ref="A79:F79"/>
    <mergeCell ref="A80:F80"/>
    <mergeCell ref="A93:F93"/>
    <mergeCell ref="G17:I17"/>
    <mergeCell ref="A87:F87"/>
    <mergeCell ref="A88:F88"/>
    <mergeCell ref="A89:F89"/>
    <mergeCell ref="A90:F90"/>
    <mergeCell ref="A91:F91"/>
    <mergeCell ref="A92:F92"/>
    <mergeCell ref="A81:F81"/>
    <mergeCell ref="A82:F82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85" r:id="rId3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W85"/>
  <sheetViews>
    <sheetView showGridLines="0" zoomScalePageLayoutView="0" workbookViewId="0" topLeftCell="A70">
      <selection activeCell="K78" sqref="K78:K79"/>
    </sheetView>
  </sheetViews>
  <sheetFormatPr defaultColWidth="9.00390625" defaultRowHeight="12.75"/>
  <cols>
    <col min="1" max="1" width="6.00390625" style="1" customWidth="1"/>
    <col min="2" max="2" width="16.00390625" style="1" customWidth="1"/>
    <col min="3" max="3" width="33.625" style="1" customWidth="1"/>
    <col min="4" max="6" width="11.625" style="1" customWidth="1"/>
    <col min="7" max="7" width="12.75390625" style="1" customWidth="1"/>
    <col min="8" max="10" width="11.625" style="1" customWidth="1"/>
    <col min="11" max="11" width="12.75390625" style="1" customWidth="1"/>
    <col min="12" max="12" width="12.75390625" style="1" hidden="1" customWidth="1"/>
    <col min="13" max="13" width="11.25390625" style="1" customWidth="1"/>
    <col min="14" max="14" width="15.25390625" style="1" customWidth="1"/>
    <col min="15" max="16" width="0" style="1" hidden="1" customWidth="1"/>
    <col min="17" max="16384" width="9.125" style="1" customWidth="1"/>
  </cols>
  <sheetData>
    <row r="1" ht="12.75"/>
    <row r="2" spans="1:12" s="7" customFormat="1" ht="12.75">
      <c r="A2" s="8" t="s">
        <v>46</v>
      </c>
      <c r="B2" s="6"/>
      <c r="C2" s="6"/>
      <c r="D2" s="6"/>
      <c r="L2" s="34"/>
    </row>
    <row r="3" spans="1:12" s="7" customFormat="1" ht="12.75">
      <c r="A3" s="5"/>
      <c r="B3" s="6"/>
      <c r="C3" s="6"/>
      <c r="D3" s="6"/>
      <c r="L3" s="34"/>
    </row>
    <row r="4" spans="1:12" s="7" customFormat="1" ht="12.75">
      <c r="A4" s="8" t="s">
        <v>47</v>
      </c>
      <c r="B4" s="6"/>
      <c r="C4" s="6"/>
      <c r="D4" s="6"/>
      <c r="L4" s="34"/>
    </row>
    <row r="5" spans="1:23" s="7" customFormat="1" ht="15">
      <c r="A5" s="122" t="s">
        <v>37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9"/>
      <c r="P5" s="9"/>
      <c r="Q5" s="9"/>
      <c r="R5" s="9"/>
      <c r="S5" s="9"/>
      <c r="T5" s="9"/>
      <c r="U5" s="9"/>
      <c r="V5" s="9"/>
      <c r="W5" s="9"/>
    </row>
    <row r="6" spans="1:23" s="7" customFormat="1" ht="12">
      <c r="A6" s="123" t="s">
        <v>33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0"/>
      <c r="P6" s="10"/>
      <c r="Q6" s="10"/>
      <c r="R6" s="10"/>
      <c r="S6" s="10"/>
      <c r="T6" s="10"/>
      <c r="U6" s="10"/>
      <c r="V6" s="10"/>
      <c r="W6" s="10"/>
    </row>
    <row r="7" spans="1:23" s="7" customFormat="1" ht="12">
      <c r="A7" s="123" t="s">
        <v>48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0"/>
      <c r="P7" s="10"/>
      <c r="Q7" s="10"/>
      <c r="R7" s="10"/>
      <c r="S7" s="10"/>
      <c r="T7" s="10"/>
      <c r="U7" s="10"/>
      <c r="V7" s="10"/>
      <c r="W7" s="10"/>
    </row>
    <row r="8" spans="1:23" s="7" customFormat="1" ht="12">
      <c r="A8" s="124" t="s">
        <v>3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8"/>
      <c r="P8" s="8"/>
      <c r="Q8" s="8"/>
      <c r="R8" s="8"/>
      <c r="S8" s="8"/>
      <c r="T8" s="8"/>
      <c r="U8" s="8"/>
      <c r="V8" s="8"/>
      <c r="W8" s="8"/>
    </row>
    <row r="9" s="7" customFormat="1" ht="12.75">
      <c r="L9" s="34"/>
    </row>
    <row r="10" spans="7:23" s="7" customFormat="1" ht="12.75" customHeight="1">
      <c r="G10" s="143" t="s">
        <v>19</v>
      </c>
      <c r="H10" s="144"/>
      <c r="I10" s="144"/>
      <c r="J10" s="143" t="s">
        <v>20</v>
      </c>
      <c r="K10" s="144"/>
      <c r="L10" s="144"/>
      <c r="M10" s="14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4:23" s="7" customFormat="1" ht="12.75">
      <c r="D11" s="5" t="s">
        <v>4</v>
      </c>
      <c r="G11" s="111" t="s">
        <v>331</v>
      </c>
      <c r="H11" s="112"/>
      <c r="I11" s="113"/>
      <c r="J11" s="120">
        <f>179368.8/1000</f>
        <v>179.3688</v>
      </c>
      <c r="K11" s="121"/>
      <c r="L11" s="37"/>
      <c r="M11" s="11" t="s">
        <v>5</v>
      </c>
      <c r="N11" s="38"/>
      <c r="O11" s="38"/>
      <c r="P11" s="38"/>
      <c r="Q11" s="38"/>
      <c r="R11" s="38"/>
      <c r="S11" s="38"/>
      <c r="T11" s="38"/>
      <c r="U11" s="38"/>
      <c r="V11" s="38"/>
      <c r="W11" s="39"/>
    </row>
    <row r="12" spans="4:20" s="7" customFormat="1" ht="12.75">
      <c r="D12" s="13" t="s">
        <v>35</v>
      </c>
      <c r="F12" s="14"/>
      <c r="G12" s="131">
        <f>0/1000</f>
        <v>0</v>
      </c>
      <c r="H12" s="132"/>
      <c r="I12" s="11" t="s">
        <v>5</v>
      </c>
      <c r="J12" s="120">
        <f>0/1000</f>
        <v>0</v>
      </c>
      <c r="K12" s="121"/>
      <c r="L12" s="37"/>
      <c r="M12" s="11" t="s">
        <v>5</v>
      </c>
      <c r="N12" s="38"/>
      <c r="O12" s="38"/>
      <c r="P12" s="38"/>
      <c r="Q12" s="38"/>
      <c r="R12" s="38"/>
      <c r="S12" s="38"/>
      <c r="T12" s="38"/>
    </row>
    <row r="13" spans="4:20" s="7" customFormat="1" ht="12.75">
      <c r="D13" s="13" t="s">
        <v>36</v>
      </c>
      <c r="F13" s="14"/>
      <c r="G13" s="131">
        <f>0/1000</f>
        <v>0</v>
      </c>
      <c r="H13" s="132"/>
      <c r="I13" s="11" t="s">
        <v>5</v>
      </c>
      <c r="J13" s="120">
        <f>0/1000</f>
        <v>0</v>
      </c>
      <c r="K13" s="121"/>
      <c r="L13" s="37"/>
      <c r="M13" s="11" t="s">
        <v>5</v>
      </c>
      <c r="N13" s="38"/>
      <c r="O13" s="38"/>
      <c r="P13" s="38"/>
      <c r="Q13" s="38"/>
      <c r="R13" s="38"/>
      <c r="S13" s="38"/>
      <c r="T13" s="38"/>
    </row>
    <row r="14" spans="4:23" s="7" customFormat="1" ht="12.75">
      <c r="D14" s="5" t="s">
        <v>6</v>
      </c>
      <c r="G14" s="131">
        <f>(O14+O15)/1000</f>
        <v>0.11225</v>
      </c>
      <c r="H14" s="132"/>
      <c r="I14" s="36" t="s">
        <v>7</v>
      </c>
      <c r="J14" s="120">
        <f>(P14+P15)/1000</f>
        <v>0.11225</v>
      </c>
      <c r="K14" s="121"/>
      <c r="L14" s="15">
        <v>1223</v>
      </c>
      <c r="M14" s="11" t="s">
        <v>7</v>
      </c>
      <c r="N14" s="38"/>
      <c r="O14" s="15">
        <v>111.62</v>
      </c>
      <c r="P14" s="16">
        <v>111.62</v>
      </c>
      <c r="Q14" s="38"/>
      <c r="R14" s="38"/>
      <c r="S14" s="38"/>
      <c r="T14" s="38"/>
      <c r="U14" s="38"/>
      <c r="V14" s="38"/>
      <c r="W14" s="39"/>
    </row>
    <row r="15" spans="4:23" s="7" customFormat="1" ht="12.75">
      <c r="D15" s="5" t="s">
        <v>8</v>
      </c>
      <c r="G15" s="131">
        <f>1233/1000</f>
        <v>1.233</v>
      </c>
      <c r="H15" s="132"/>
      <c r="I15" s="36" t="s">
        <v>5</v>
      </c>
      <c r="J15" s="120">
        <f>16605/1000</f>
        <v>16.605</v>
      </c>
      <c r="K15" s="121"/>
      <c r="L15" s="16">
        <v>16473</v>
      </c>
      <c r="M15" s="11" t="s">
        <v>5</v>
      </c>
      <c r="N15" s="38"/>
      <c r="O15" s="15">
        <v>0.63</v>
      </c>
      <c r="P15" s="16">
        <v>0.63</v>
      </c>
      <c r="Q15" s="38"/>
      <c r="R15" s="38"/>
      <c r="S15" s="38"/>
      <c r="T15" s="38"/>
      <c r="U15" s="38"/>
      <c r="V15" s="38"/>
      <c r="W15" s="39"/>
    </row>
    <row r="16" spans="6:23" s="7" customFormat="1" ht="12.75">
      <c r="F16" s="6"/>
      <c r="G16" s="17"/>
      <c r="H16" s="17"/>
      <c r="I16" s="18"/>
      <c r="J16" s="19"/>
      <c r="K16" s="40"/>
      <c r="L16" s="15">
        <v>10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1"/>
    </row>
    <row r="17" spans="2:23" s="7" customFormat="1" ht="12.75">
      <c r="B17" s="6"/>
      <c r="C17" s="6"/>
      <c r="D17" s="6"/>
      <c r="F17" s="14"/>
      <c r="G17" s="20"/>
      <c r="H17" s="20"/>
      <c r="I17" s="21"/>
      <c r="J17" s="22"/>
      <c r="K17" s="22"/>
      <c r="L17" s="16">
        <v>132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1"/>
    </row>
    <row r="18" spans="1:4" s="7" customFormat="1" ht="12">
      <c r="A18" s="5" t="str">
        <f>"Составлена в базисных ценах на 01.2000 г. и текущих ценах на "&amp;IF(LEN(L18)&gt;3,MID(L18,4,LEN(L18)),L18)</f>
        <v>Составлена в базисных ценах на 01.2000 г. и текущих ценах на </v>
      </c>
      <c r="D18" s="7" t="s">
        <v>330</v>
      </c>
    </row>
    <row r="19" spans="1:12" s="7" customFormat="1" ht="13.5" thickBot="1">
      <c r="A19" s="23"/>
      <c r="L19" s="34"/>
    </row>
    <row r="20" spans="1:14" s="25" customFormat="1" ht="23.25" customHeight="1" thickBot="1">
      <c r="A20" s="134" t="s">
        <v>9</v>
      </c>
      <c r="B20" s="134" t="s">
        <v>0</v>
      </c>
      <c r="C20" s="134" t="s">
        <v>21</v>
      </c>
      <c r="D20" s="42" t="s">
        <v>22</v>
      </c>
      <c r="E20" s="134" t="s">
        <v>23</v>
      </c>
      <c r="F20" s="138" t="s">
        <v>24</v>
      </c>
      <c r="G20" s="139"/>
      <c r="H20" s="138" t="s">
        <v>25</v>
      </c>
      <c r="I20" s="142"/>
      <c r="J20" s="142"/>
      <c r="K20" s="139"/>
      <c r="L20" s="43"/>
      <c r="M20" s="134" t="s">
        <v>26</v>
      </c>
      <c r="N20" s="134" t="s">
        <v>27</v>
      </c>
    </row>
    <row r="21" spans="1:14" s="25" customFormat="1" ht="19.5" customHeight="1" thickBot="1">
      <c r="A21" s="135"/>
      <c r="B21" s="135"/>
      <c r="C21" s="135"/>
      <c r="D21" s="134" t="s">
        <v>32</v>
      </c>
      <c r="E21" s="135"/>
      <c r="F21" s="140"/>
      <c r="G21" s="141"/>
      <c r="H21" s="136" t="s">
        <v>28</v>
      </c>
      <c r="I21" s="137"/>
      <c r="J21" s="136" t="s">
        <v>29</v>
      </c>
      <c r="K21" s="137"/>
      <c r="L21" s="44"/>
      <c r="M21" s="135"/>
      <c r="N21" s="135"/>
    </row>
    <row r="22" spans="1:14" s="25" customFormat="1" ht="19.5" customHeight="1">
      <c r="A22" s="135"/>
      <c r="B22" s="135"/>
      <c r="C22" s="135"/>
      <c r="D22" s="135"/>
      <c r="E22" s="135"/>
      <c r="F22" s="84" t="s">
        <v>30</v>
      </c>
      <c r="G22" s="84" t="s">
        <v>31</v>
      </c>
      <c r="H22" s="84" t="s">
        <v>30</v>
      </c>
      <c r="I22" s="84" t="s">
        <v>31</v>
      </c>
      <c r="J22" s="84" t="s">
        <v>30</v>
      </c>
      <c r="K22" s="84" t="s">
        <v>31</v>
      </c>
      <c r="L22" s="44"/>
      <c r="M22" s="135"/>
      <c r="N22" s="135"/>
    </row>
    <row r="23" spans="1:14" ht="12.75">
      <c r="A23" s="85">
        <v>1</v>
      </c>
      <c r="B23" s="85">
        <v>2</v>
      </c>
      <c r="C23" s="85">
        <v>3</v>
      </c>
      <c r="D23" s="85">
        <v>4</v>
      </c>
      <c r="E23" s="85">
        <v>5</v>
      </c>
      <c r="F23" s="85">
        <v>6</v>
      </c>
      <c r="G23" s="85">
        <v>7</v>
      </c>
      <c r="H23" s="85">
        <v>8</v>
      </c>
      <c r="I23" s="85">
        <v>9</v>
      </c>
      <c r="J23" s="85">
        <v>10</v>
      </c>
      <c r="K23" s="85">
        <v>11</v>
      </c>
      <c r="L23" s="86"/>
      <c r="M23" s="85">
        <v>12</v>
      </c>
      <c r="N23" s="85">
        <v>13</v>
      </c>
    </row>
    <row r="24" spans="1:14" s="6" customFormat="1" ht="18" customHeight="1">
      <c r="A24" s="133" t="s">
        <v>175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</row>
    <row r="25" spans="1:14" s="6" customFormat="1" ht="18" customHeight="1">
      <c r="A25" s="133" t="s">
        <v>176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</row>
    <row r="26" spans="1:14" ht="12.75">
      <c r="A26" s="87">
        <v>1</v>
      </c>
      <c r="B26" s="88" t="s">
        <v>177</v>
      </c>
      <c r="C26" s="66" t="s">
        <v>178</v>
      </c>
      <c r="D26" s="89" t="s">
        <v>179</v>
      </c>
      <c r="E26" s="90">
        <v>16.99</v>
      </c>
      <c r="F26" s="68" t="s">
        <v>180</v>
      </c>
      <c r="G26" s="68">
        <v>172.28</v>
      </c>
      <c r="H26" s="91"/>
      <c r="I26" s="91"/>
      <c r="J26" s="68" t="s">
        <v>181</v>
      </c>
      <c r="K26" s="68">
        <v>2322.2</v>
      </c>
      <c r="L26" s="92"/>
      <c r="M26" s="91">
        <f aca="true" t="shared" si="0" ref="M26:M32">IF(ISNUMBER(K26/G26),IF(NOT(K26/G26=0),K26/G26," ")," ")</f>
        <v>13.479219874622705</v>
      </c>
      <c r="N26" s="89"/>
    </row>
    <row r="27" spans="1:14" s="6" customFormat="1" ht="12.75">
      <c r="A27" s="87">
        <v>2</v>
      </c>
      <c r="B27" s="88" t="s">
        <v>182</v>
      </c>
      <c r="C27" s="66" t="s">
        <v>183</v>
      </c>
      <c r="D27" s="89" t="s">
        <v>179</v>
      </c>
      <c r="E27" s="90">
        <v>11.12</v>
      </c>
      <c r="F27" s="68" t="s">
        <v>184</v>
      </c>
      <c r="G27" s="68">
        <v>114.87</v>
      </c>
      <c r="H27" s="91"/>
      <c r="I27" s="91"/>
      <c r="J27" s="68" t="s">
        <v>185</v>
      </c>
      <c r="K27" s="68">
        <v>1549.02</v>
      </c>
      <c r="L27" s="92"/>
      <c r="M27" s="91">
        <f t="shared" si="0"/>
        <v>13.484983024288326</v>
      </c>
      <c r="N27" s="89"/>
    </row>
    <row r="28" spans="1:14" s="6" customFormat="1" ht="12.75">
      <c r="A28" s="87">
        <v>3</v>
      </c>
      <c r="B28" s="88" t="s">
        <v>186</v>
      </c>
      <c r="C28" s="66" t="s">
        <v>187</v>
      </c>
      <c r="D28" s="89" t="s">
        <v>179</v>
      </c>
      <c r="E28" s="90">
        <v>11.35</v>
      </c>
      <c r="F28" s="68" t="s">
        <v>188</v>
      </c>
      <c r="G28" s="68">
        <v>122.35</v>
      </c>
      <c r="H28" s="91"/>
      <c r="I28" s="91"/>
      <c r="J28" s="68" t="s">
        <v>189</v>
      </c>
      <c r="K28" s="68">
        <v>1649.95</v>
      </c>
      <c r="L28" s="92"/>
      <c r="M28" s="91">
        <f t="shared" si="0"/>
        <v>13.48549243972211</v>
      </c>
      <c r="N28" s="89"/>
    </row>
    <row r="29" spans="1:14" s="6" customFormat="1" ht="12.75">
      <c r="A29" s="87">
        <v>4</v>
      </c>
      <c r="B29" s="88" t="s">
        <v>190</v>
      </c>
      <c r="C29" s="66" t="s">
        <v>191</v>
      </c>
      <c r="D29" s="89" t="s">
        <v>179</v>
      </c>
      <c r="E29" s="90">
        <v>45.39</v>
      </c>
      <c r="F29" s="68" t="s">
        <v>192</v>
      </c>
      <c r="G29" s="68">
        <v>501.56</v>
      </c>
      <c r="H29" s="91"/>
      <c r="I29" s="91"/>
      <c r="J29" s="68" t="s">
        <v>193</v>
      </c>
      <c r="K29" s="68">
        <v>6761.75</v>
      </c>
      <c r="L29" s="92"/>
      <c r="M29" s="91">
        <f t="shared" si="0"/>
        <v>13.481437913709227</v>
      </c>
      <c r="N29" s="89"/>
    </row>
    <row r="30" spans="1:14" s="6" customFormat="1" ht="12.75">
      <c r="A30" s="87">
        <v>5</v>
      </c>
      <c r="B30" s="88" t="s">
        <v>194</v>
      </c>
      <c r="C30" s="66" t="s">
        <v>195</v>
      </c>
      <c r="D30" s="89" t="s">
        <v>179</v>
      </c>
      <c r="E30" s="90">
        <v>26.77</v>
      </c>
      <c r="F30" s="68" t="s">
        <v>196</v>
      </c>
      <c r="G30" s="68">
        <v>310.8</v>
      </c>
      <c r="H30" s="91"/>
      <c r="I30" s="91"/>
      <c r="J30" s="68" t="s">
        <v>197</v>
      </c>
      <c r="K30" s="68">
        <v>4189.77</v>
      </c>
      <c r="L30" s="92"/>
      <c r="M30" s="91">
        <f t="shared" si="0"/>
        <v>13.480598455598457</v>
      </c>
      <c r="N30" s="89"/>
    </row>
    <row r="31" spans="1:14" ht="12.75">
      <c r="A31" s="87">
        <v>6</v>
      </c>
      <c r="B31" s="88">
        <v>2</v>
      </c>
      <c r="C31" s="66" t="s">
        <v>198</v>
      </c>
      <c r="D31" s="89" t="s">
        <v>179</v>
      </c>
      <c r="E31" s="90">
        <v>0.63</v>
      </c>
      <c r="F31" s="68" t="s">
        <v>199</v>
      </c>
      <c r="G31" s="68"/>
      <c r="H31" s="91"/>
      <c r="I31" s="91"/>
      <c r="J31" s="68" t="s">
        <v>199</v>
      </c>
      <c r="K31" s="68"/>
      <c r="L31" s="92"/>
      <c r="M31" s="91" t="str">
        <f t="shared" si="0"/>
        <v> </v>
      </c>
      <c r="N31" s="89"/>
    </row>
    <row r="32" spans="1:14" ht="12.75">
      <c r="A32" s="93"/>
      <c r="B32" s="94" t="s">
        <v>62</v>
      </c>
      <c r="C32" s="95" t="s">
        <v>200</v>
      </c>
      <c r="D32" s="96" t="s">
        <v>201</v>
      </c>
      <c r="E32" s="97"/>
      <c r="F32" s="80" t="s">
        <v>199</v>
      </c>
      <c r="G32" s="80">
        <v>1223</v>
      </c>
      <c r="H32" s="98"/>
      <c r="I32" s="98"/>
      <c r="J32" s="80" t="s">
        <v>199</v>
      </c>
      <c r="K32" s="80">
        <v>16473</v>
      </c>
      <c r="L32" s="99"/>
      <c r="M32" s="98">
        <f t="shared" si="0"/>
        <v>13.469337694194603</v>
      </c>
      <c r="N32" s="96"/>
    </row>
    <row r="33" spans="1:14" ht="18" customHeight="1">
      <c r="A33" s="133" t="s">
        <v>202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</row>
    <row r="34" spans="1:14" ht="24">
      <c r="A34" s="87">
        <v>8</v>
      </c>
      <c r="B34" s="88">
        <v>30954</v>
      </c>
      <c r="C34" s="66" t="s">
        <v>203</v>
      </c>
      <c r="D34" s="89" t="s">
        <v>204</v>
      </c>
      <c r="E34" s="90">
        <v>0.54</v>
      </c>
      <c r="F34" s="68" t="s">
        <v>205</v>
      </c>
      <c r="G34" s="68">
        <v>18.22</v>
      </c>
      <c r="H34" s="91"/>
      <c r="I34" s="91"/>
      <c r="J34" s="68" t="s">
        <v>206</v>
      </c>
      <c r="K34" s="68">
        <v>144.51</v>
      </c>
      <c r="L34" s="92"/>
      <c r="M34" s="91">
        <f aca="true" t="shared" si="1" ref="M34:M41">IF(ISNUMBER(K34/G34),IF(NOT(K34/G34=0),K34/G34," ")," ")</f>
        <v>7.931394072447859</v>
      </c>
      <c r="N34" s="89" t="s">
        <v>207</v>
      </c>
    </row>
    <row r="35" spans="1:14" ht="48">
      <c r="A35" s="87">
        <v>9</v>
      </c>
      <c r="B35" s="88">
        <v>50101</v>
      </c>
      <c r="C35" s="66" t="s">
        <v>208</v>
      </c>
      <c r="D35" s="89" t="s">
        <v>204</v>
      </c>
      <c r="E35" s="90">
        <v>0.09</v>
      </c>
      <c r="F35" s="68" t="s">
        <v>209</v>
      </c>
      <c r="G35" s="68">
        <v>5.65</v>
      </c>
      <c r="H35" s="91"/>
      <c r="I35" s="91"/>
      <c r="J35" s="68" t="s">
        <v>210</v>
      </c>
      <c r="K35" s="68">
        <v>37.89</v>
      </c>
      <c r="L35" s="92"/>
      <c r="M35" s="91">
        <f t="shared" si="1"/>
        <v>6.7061946902654865</v>
      </c>
      <c r="N35" s="89" t="s">
        <v>211</v>
      </c>
    </row>
    <row r="36" spans="1:14" ht="36">
      <c r="A36" s="87">
        <v>10</v>
      </c>
      <c r="B36" s="88">
        <v>134041</v>
      </c>
      <c r="C36" s="66" t="s">
        <v>212</v>
      </c>
      <c r="D36" s="89" t="s">
        <v>204</v>
      </c>
      <c r="E36" s="90">
        <v>4.37</v>
      </c>
      <c r="F36" s="68" t="s">
        <v>213</v>
      </c>
      <c r="G36" s="68">
        <v>13.15</v>
      </c>
      <c r="H36" s="91"/>
      <c r="I36" s="91"/>
      <c r="J36" s="68" t="s">
        <v>214</v>
      </c>
      <c r="K36" s="68">
        <v>61.18</v>
      </c>
      <c r="L36" s="92"/>
      <c r="M36" s="91">
        <f t="shared" si="1"/>
        <v>4.652471482889734</v>
      </c>
      <c r="N36" s="89" t="s">
        <v>211</v>
      </c>
    </row>
    <row r="37" spans="1:14" ht="36">
      <c r="A37" s="87">
        <v>11</v>
      </c>
      <c r="B37" s="88">
        <v>330804</v>
      </c>
      <c r="C37" s="66" t="s">
        <v>215</v>
      </c>
      <c r="D37" s="89" t="s">
        <v>204</v>
      </c>
      <c r="E37" s="90">
        <v>0.17</v>
      </c>
      <c r="F37" s="68" t="s">
        <v>216</v>
      </c>
      <c r="G37" s="68">
        <v>0.24</v>
      </c>
      <c r="H37" s="91"/>
      <c r="I37" s="91"/>
      <c r="J37" s="68" t="s">
        <v>217</v>
      </c>
      <c r="K37" s="68">
        <v>0.85</v>
      </c>
      <c r="L37" s="92"/>
      <c r="M37" s="91">
        <f t="shared" si="1"/>
        <v>3.5416666666666665</v>
      </c>
      <c r="N37" s="89" t="s">
        <v>218</v>
      </c>
    </row>
    <row r="38" spans="1:14" ht="36">
      <c r="A38" s="87">
        <v>12</v>
      </c>
      <c r="B38" s="88">
        <v>331451</v>
      </c>
      <c r="C38" s="66" t="s">
        <v>219</v>
      </c>
      <c r="D38" s="89" t="s">
        <v>204</v>
      </c>
      <c r="E38" s="90">
        <v>6.73</v>
      </c>
      <c r="F38" s="68" t="s">
        <v>220</v>
      </c>
      <c r="G38" s="68">
        <v>14.47</v>
      </c>
      <c r="H38" s="91"/>
      <c r="I38" s="91"/>
      <c r="J38" s="68" t="s">
        <v>221</v>
      </c>
      <c r="K38" s="68">
        <v>53.84</v>
      </c>
      <c r="L38" s="92"/>
      <c r="M38" s="91">
        <f t="shared" si="1"/>
        <v>3.7208016586040085</v>
      </c>
      <c r="N38" s="89" t="s">
        <v>211</v>
      </c>
    </row>
    <row r="39" spans="1:14" ht="36">
      <c r="A39" s="87">
        <v>13</v>
      </c>
      <c r="B39" s="88">
        <v>331531</v>
      </c>
      <c r="C39" s="66" t="s">
        <v>222</v>
      </c>
      <c r="D39" s="89" t="s">
        <v>204</v>
      </c>
      <c r="E39" s="90">
        <v>0.05</v>
      </c>
      <c r="F39" s="68" t="s">
        <v>223</v>
      </c>
      <c r="G39" s="68">
        <v>0.05</v>
      </c>
      <c r="H39" s="91"/>
      <c r="I39" s="91"/>
      <c r="J39" s="68" t="s">
        <v>217</v>
      </c>
      <c r="K39" s="68">
        <v>0.25</v>
      </c>
      <c r="L39" s="92"/>
      <c r="M39" s="91">
        <f t="shared" si="1"/>
        <v>5</v>
      </c>
      <c r="N39" s="89" t="s">
        <v>211</v>
      </c>
    </row>
    <row r="40" spans="1:14" ht="36">
      <c r="A40" s="87">
        <v>14</v>
      </c>
      <c r="B40" s="88">
        <v>400001</v>
      </c>
      <c r="C40" s="66" t="s">
        <v>224</v>
      </c>
      <c r="D40" s="89" t="s">
        <v>204</v>
      </c>
      <c r="E40" s="90">
        <v>1.32</v>
      </c>
      <c r="F40" s="68" t="s">
        <v>225</v>
      </c>
      <c r="G40" s="68">
        <v>136.22</v>
      </c>
      <c r="H40" s="91"/>
      <c r="I40" s="91"/>
      <c r="J40" s="68" t="s">
        <v>226</v>
      </c>
      <c r="K40" s="68">
        <v>821.04</v>
      </c>
      <c r="L40" s="92"/>
      <c r="M40" s="91">
        <f t="shared" si="1"/>
        <v>6.0273087652327115</v>
      </c>
      <c r="N40" s="89" t="s">
        <v>211</v>
      </c>
    </row>
    <row r="41" spans="1:14" ht="12.75">
      <c r="A41" s="93"/>
      <c r="B41" s="94" t="s">
        <v>62</v>
      </c>
      <c r="C41" s="95" t="s">
        <v>227</v>
      </c>
      <c r="D41" s="96" t="s">
        <v>201</v>
      </c>
      <c r="E41" s="97"/>
      <c r="F41" s="80" t="s">
        <v>199</v>
      </c>
      <c r="G41" s="80">
        <v>315</v>
      </c>
      <c r="H41" s="98"/>
      <c r="I41" s="98"/>
      <c r="J41" s="80" t="s">
        <v>199</v>
      </c>
      <c r="K41" s="80">
        <v>2057</v>
      </c>
      <c r="L41" s="99"/>
      <c r="M41" s="98">
        <f t="shared" si="1"/>
        <v>6.53015873015873</v>
      </c>
      <c r="N41" s="96"/>
    </row>
    <row r="42" spans="1:14" ht="18" customHeight="1">
      <c r="A42" s="133" t="s">
        <v>228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</row>
    <row r="43" spans="1:14" ht="48">
      <c r="A43" s="87">
        <v>16</v>
      </c>
      <c r="B43" s="88" t="s">
        <v>229</v>
      </c>
      <c r="C43" s="66" t="s">
        <v>230</v>
      </c>
      <c r="D43" s="89" t="s">
        <v>231</v>
      </c>
      <c r="E43" s="90">
        <v>0.0008</v>
      </c>
      <c r="F43" s="68" t="s">
        <v>232</v>
      </c>
      <c r="G43" s="68">
        <v>8.39</v>
      </c>
      <c r="H43" s="91">
        <v>89139.77</v>
      </c>
      <c r="I43" s="91">
        <v>71.31</v>
      </c>
      <c r="J43" s="68" t="s">
        <v>233</v>
      </c>
      <c r="K43" s="68">
        <v>73.04</v>
      </c>
      <c r="L43" s="92"/>
      <c r="M43" s="91">
        <f aca="true" t="shared" si="2" ref="M43:M62">IF(ISNUMBER(K43/G43),IF(NOT(K43/G43=0),K43/G43," ")," ")</f>
        <v>8.70560190703218</v>
      </c>
      <c r="N43" s="89" t="s">
        <v>234</v>
      </c>
    </row>
    <row r="44" spans="1:14" ht="12.75">
      <c r="A44" s="87">
        <v>17</v>
      </c>
      <c r="B44" s="88" t="s">
        <v>235</v>
      </c>
      <c r="C44" s="66" t="s">
        <v>236</v>
      </c>
      <c r="D44" s="89" t="s">
        <v>237</v>
      </c>
      <c r="E44" s="90">
        <v>0.028</v>
      </c>
      <c r="F44" s="68" t="s">
        <v>238</v>
      </c>
      <c r="G44" s="68">
        <v>0.2</v>
      </c>
      <c r="H44" s="91">
        <v>38.13</v>
      </c>
      <c r="I44" s="91">
        <v>1.07</v>
      </c>
      <c r="J44" s="68" t="s">
        <v>239</v>
      </c>
      <c r="K44" s="68">
        <v>1.1</v>
      </c>
      <c r="L44" s="92"/>
      <c r="M44" s="91">
        <f t="shared" si="2"/>
        <v>5.5</v>
      </c>
      <c r="N44" s="89" t="s">
        <v>240</v>
      </c>
    </row>
    <row r="45" spans="1:14" ht="36">
      <c r="A45" s="87">
        <v>18</v>
      </c>
      <c r="B45" s="88" t="s">
        <v>241</v>
      </c>
      <c r="C45" s="66" t="s">
        <v>242</v>
      </c>
      <c r="D45" s="89" t="s">
        <v>231</v>
      </c>
      <c r="E45" s="90">
        <v>0.0008</v>
      </c>
      <c r="F45" s="68" t="s">
        <v>243</v>
      </c>
      <c r="G45" s="68">
        <v>7.36</v>
      </c>
      <c r="H45" s="91">
        <v>52487</v>
      </c>
      <c r="I45" s="91">
        <v>41.99</v>
      </c>
      <c r="J45" s="68" t="s">
        <v>244</v>
      </c>
      <c r="K45" s="68">
        <v>43.09</v>
      </c>
      <c r="L45" s="92"/>
      <c r="M45" s="91">
        <f t="shared" si="2"/>
        <v>5.854619565217392</v>
      </c>
      <c r="N45" s="89" t="s">
        <v>245</v>
      </c>
    </row>
    <row r="46" spans="1:14" ht="36">
      <c r="A46" s="87">
        <v>19</v>
      </c>
      <c r="B46" s="88" t="s">
        <v>246</v>
      </c>
      <c r="C46" s="66" t="s">
        <v>247</v>
      </c>
      <c r="D46" s="89" t="s">
        <v>231</v>
      </c>
      <c r="E46" s="90">
        <v>0.0232</v>
      </c>
      <c r="F46" s="68" t="s">
        <v>248</v>
      </c>
      <c r="G46" s="68">
        <v>273.3</v>
      </c>
      <c r="H46" s="91">
        <v>51278</v>
      </c>
      <c r="I46" s="91">
        <v>1189.65</v>
      </c>
      <c r="J46" s="68" t="s">
        <v>249</v>
      </c>
      <c r="K46" s="68">
        <v>1219.95</v>
      </c>
      <c r="L46" s="92"/>
      <c r="M46" s="91">
        <f t="shared" si="2"/>
        <v>4.46377607025247</v>
      </c>
      <c r="N46" s="89" t="s">
        <v>250</v>
      </c>
    </row>
    <row r="47" spans="1:14" ht="84">
      <c r="A47" s="87">
        <v>20</v>
      </c>
      <c r="B47" s="88" t="s">
        <v>251</v>
      </c>
      <c r="C47" s="66" t="s">
        <v>252</v>
      </c>
      <c r="D47" s="89" t="s">
        <v>253</v>
      </c>
      <c r="E47" s="90">
        <v>66.94</v>
      </c>
      <c r="F47" s="68" t="s">
        <v>254</v>
      </c>
      <c r="G47" s="68">
        <v>586.39</v>
      </c>
      <c r="H47" s="91">
        <v>41.89</v>
      </c>
      <c r="I47" s="91">
        <v>2804.12</v>
      </c>
      <c r="J47" s="68" t="s">
        <v>255</v>
      </c>
      <c r="K47" s="68">
        <v>2861.69</v>
      </c>
      <c r="L47" s="92"/>
      <c r="M47" s="91">
        <f t="shared" si="2"/>
        <v>4.880182131346032</v>
      </c>
      <c r="N47" s="89" t="s">
        <v>256</v>
      </c>
    </row>
    <row r="48" spans="1:14" ht="84">
      <c r="A48" s="87">
        <v>21</v>
      </c>
      <c r="B48" s="88" t="s">
        <v>257</v>
      </c>
      <c r="C48" s="66" t="s">
        <v>258</v>
      </c>
      <c r="D48" s="89" t="s">
        <v>253</v>
      </c>
      <c r="E48" s="90">
        <v>15.61</v>
      </c>
      <c r="F48" s="68" t="s">
        <v>259</v>
      </c>
      <c r="G48" s="68">
        <v>153.6</v>
      </c>
      <c r="H48" s="91">
        <v>41.89</v>
      </c>
      <c r="I48" s="91">
        <v>653.9</v>
      </c>
      <c r="J48" s="68" t="s">
        <v>255</v>
      </c>
      <c r="K48" s="68">
        <v>667.33</v>
      </c>
      <c r="L48" s="92"/>
      <c r="M48" s="91">
        <f t="shared" si="2"/>
        <v>4.344596354166667</v>
      </c>
      <c r="N48" s="89" t="s">
        <v>256</v>
      </c>
    </row>
    <row r="49" spans="1:14" ht="48">
      <c r="A49" s="87">
        <v>22</v>
      </c>
      <c r="B49" s="88" t="s">
        <v>260</v>
      </c>
      <c r="C49" s="66" t="s">
        <v>261</v>
      </c>
      <c r="D49" s="89" t="s">
        <v>262</v>
      </c>
      <c r="E49" s="90">
        <v>26.261</v>
      </c>
      <c r="F49" s="68" t="s">
        <v>263</v>
      </c>
      <c r="G49" s="68">
        <v>1782.86</v>
      </c>
      <c r="H49" s="91">
        <v>270.21</v>
      </c>
      <c r="I49" s="91">
        <v>7095.99</v>
      </c>
      <c r="J49" s="68" t="s">
        <v>264</v>
      </c>
      <c r="K49" s="68">
        <v>7244.62</v>
      </c>
      <c r="L49" s="92"/>
      <c r="M49" s="91">
        <f t="shared" si="2"/>
        <v>4.063482270060465</v>
      </c>
      <c r="N49" s="89" t="s">
        <v>265</v>
      </c>
    </row>
    <row r="50" spans="1:14" ht="12.75">
      <c r="A50" s="87">
        <v>23</v>
      </c>
      <c r="B50" s="88" t="s">
        <v>266</v>
      </c>
      <c r="C50" s="66" t="s">
        <v>267</v>
      </c>
      <c r="D50" s="89" t="s">
        <v>237</v>
      </c>
      <c r="E50" s="90">
        <v>4.196</v>
      </c>
      <c r="F50" s="68" t="s">
        <v>268</v>
      </c>
      <c r="G50" s="68">
        <v>65.88</v>
      </c>
      <c r="H50" s="91">
        <v>27.92</v>
      </c>
      <c r="I50" s="91">
        <v>117.15</v>
      </c>
      <c r="J50" s="68" t="s">
        <v>269</v>
      </c>
      <c r="K50" s="68">
        <v>120.72</v>
      </c>
      <c r="L50" s="92"/>
      <c r="M50" s="91">
        <f t="shared" si="2"/>
        <v>1.8324225865209474</v>
      </c>
      <c r="N50" s="89" t="s">
        <v>270</v>
      </c>
    </row>
    <row r="51" spans="1:14" ht="36">
      <c r="A51" s="87">
        <v>24</v>
      </c>
      <c r="B51" s="88" t="s">
        <v>271</v>
      </c>
      <c r="C51" s="66" t="s">
        <v>272</v>
      </c>
      <c r="D51" s="89" t="s">
        <v>253</v>
      </c>
      <c r="E51" s="90">
        <v>42.07</v>
      </c>
      <c r="F51" s="68" t="s">
        <v>273</v>
      </c>
      <c r="G51" s="68">
        <v>294.49</v>
      </c>
      <c r="H51" s="91">
        <v>20.17</v>
      </c>
      <c r="I51" s="91">
        <v>848.55</v>
      </c>
      <c r="J51" s="68" t="s">
        <v>274</v>
      </c>
      <c r="K51" s="68">
        <v>866.64</v>
      </c>
      <c r="L51" s="92"/>
      <c r="M51" s="91">
        <f t="shared" si="2"/>
        <v>2.942850351455058</v>
      </c>
      <c r="N51" s="89" t="s">
        <v>275</v>
      </c>
    </row>
    <row r="52" spans="1:14" ht="48">
      <c r="A52" s="87">
        <v>25</v>
      </c>
      <c r="B52" s="88" t="s">
        <v>276</v>
      </c>
      <c r="C52" s="66" t="s">
        <v>277</v>
      </c>
      <c r="D52" s="89" t="s">
        <v>231</v>
      </c>
      <c r="E52" s="90">
        <v>0.0012</v>
      </c>
      <c r="F52" s="68" t="s">
        <v>278</v>
      </c>
      <c r="G52" s="68">
        <v>13.14</v>
      </c>
      <c r="H52" s="91">
        <v>62366.61</v>
      </c>
      <c r="I52" s="91">
        <v>74.84</v>
      </c>
      <c r="J52" s="68" t="s">
        <v>279</v>
      </c>
      <c r="K52" s="68">
        <v>76.95</v>
      </c>
      <c r="L52" s="92"/>
      <c r="M52" s="91">
        <f t="shared" si="2"/>
        <v>5.8561643835616435</v>
      </c>
      <c r="N52" s="89" t="s">
        <v>280</v>
      </c>
    </row>
    <row r="53" spans="1:14" ht="36">
      <c r="A53" s="87">
        <v>26</v>
      </c>
      <c r="B53" s="88" t="s">
        <v>281</v>
      </c>
      <c r="C53" s="66" t="s">
        <v>282</v>
      </c>
      <c r="D53" s="89" t="s">
        <v>283</v>
      </c>
      <c r="E53" s="90">
        <v>10.9</v>
      </c>
      <c r="F53" s="68" t="s">
        <v>284</v>
      </c>
      <c r="G53" s="68">
        <v>153.91</v>
      </c>
      <c r="H53" s="91">
        <v>91.3</v>
      </c>
      <c r="I53" s="91">
        <v>995.17</v>
      </c>
      <c r="J53" s="68" t="s">
        <v>285</v>
      </c>
      <c r="K53" s="68">
        <v>1015.34</v>
      </c>
      <c r="L53" s="92"/>
      <c r="M53" s="91">
        <f t="shared" si="2"/>
        <v>6.596972256513547</v>
      </c>
      <c r="N53" s="89" t="s">
        <v>286</v>
      </c>
    </row>
    <row r="54" spans="1:14" ht="12.75">
      <c r="A54" s="87">
        <v>27</v>
      </c>
      <c r="B54" s="88" t="s">
        <v>287</v>
      </c>
      <c r="C54" s="66" t="s">
        <v>288</v>
      </c>
      <c r="D54" s="89" t="s">
        <v>289</v>
      </c>
      <c r="E54" s="90">
        <v>37.8</v>
      </c>
      <c r="F54" s="68" t="s">
        <v>290</v>
      </c>
      <c r="G54" s="68">
        <v>83.16</v>
      </c>
      <c r="H54" s="91">
        <v>5.6</v>
      </c>
      <c r="I54" s="91">
        <v>211.68</v>
      </c>
      <c r="J54" s="68" t="s">
        <v>291</v>
      </c>
      <c r="K54" s="68">
        <v>216.97</v>
      </c>
      <c r="L54" s="92"/>
      <c r="M54" s="91">
        <f t="shared" si="2"/>
        <v>2.6090668590668593</v>
      </c>
      <c r="N54" s="89" t="s">
        <v>292</v>
      </c>
    </row>
    <row r="55" spans="1:14" ht="12.75">
      <c r="A55" s="87">
        <v>28</v>
      </c>
      <c r="B55" s="88" t="s">
        <v>293</v>
      </c>
      <c r="C55" s="66" t="s">
        <v>294</v>
      </c>
      <c r="D55" s="89" t="s">
        <v>262</v>
      </c>
      <c r="E55" s="90">
        <v>264.5</v>
      </c>
      <c r="F55" s="68" t="s">
        <v>295</v>
      </c>
      <c r="G55" s="68">
        <v>132.25</v>
      </c>
      <c r="H55" s="91">
        <v>2.54</v>
      </c>
      <c r="I55" s="91">
        <v>671.83</v>
      </c>
      <c r="J55" s="68" t="s">
        <v>296</v>
      </c>
      <c r="K55" s="68">
        <v>687.7</v>
      </c>
      <c r="L55" s="92"/>
      <c r="M55" s="91">
        <f t="shared" si="2"/>
        <v>5.2</v>
      </c>
      <c r="N55" s="89" t="s">
        <v>297</v>
      </c>
    </row>
    <row r="56" spans="1:14" ht="12.75">
      <c r="A56" s="87">
        <v>29</v>
      </c>
      <c r="B56" s="88" t="s">
        <v>298</v>
      </c>
      <c r="C56" s="66" t="s">
        <v>299</v>
      </c>
      <c r="D56" s="89" t="s">
        <v>237</v>
      </c>
      <c r="E56" s="90">
        <v>0.3024</v>
      </c>
      <c r="F56" s="68" t="s">
        <v>300</v>
      </c>
      <c r="G56" s="68">
        <v>10.52</v>
      </c>
      <c r="H56" s="91">
        <v>177.92</v>
      </c>
      <c r="I56" s="91">
        <v>53.8</v>
      </c>
      <c r="J56" s="68" t="s">
        <v>301</v>
      </c>
      <c r="K56" s="68">
        <v>54.98</v>
      </c>
      <c r="L56" s="92"/>
      <c r="M56" s="91">
        <f t="shared" si="2"/>
        <v>5.226235741444867</v>
      </c>
      <c r="N56" s="89" t="s">
        <v>302</v>
      </c>
    </row>
    <row r="57" spans="1:14" ht="36">
      <c r="A57" s="87">
        <v>30</v>
      </c>
      <c r="B57" s="88" t="s">
        <v>303</v>
      </c>
      <c r="C57" s="66" t="s">
        <v>304</v>
      </c>
      <c r="D57" s="89" t="s">
        <v>253</v>
      </c>
      <c r="E57" s="90">
        <v>13.2</v>
      </c>
      <c r="F57" s="68" t="s">
        <v>305</v>
      </c>
      <c r="G57" s="68">
        <v>4224</v>
      </c>
      <c r="H57" s="91">
        <v>282</v>
      </c>
      <c r="I57" s="91">
        <v>3722.4</v>
      </c>
      <c r="J57" s="68" t="s">
        <v>306</v>
      </c>
      <c r="K57" s="68">
        <v>3829.19</v>
      </c>
      <c r="L57" s="92"/>
      <c r="M57" s="91">
        <f t="shared" si="2"/>
        <v>0.9065317234848485</v>
      </c>
      <c r="N57" s="89" t="s">
        <v>307</v>
      </c>
    </row>
    <row r="58" spans="1:14" ht="84">
      <c r="A58" s="87">
        <v>31</v>
      </c>
      <c r="B58" s="88" t="s">
        <v>308</v>
      </c>
      <c r="C58" s="66" t="s">
        <v>309</v>
      </c>
      <c r="D58" s="89" t="s">
        <v>253</v>
      </c>
      <c r="E58" s="90">
        <v>42.34</v>
      </c>
      <c r="F58" s="68" t="s">
        <v>310</v>
      </c>
      <c r="G58" s="68">
        <v>1343.02</v>
      </c>
      <c r="H58" s="91">
        <v>44.38</v>
      </c>
      <c r="I58" s="91">
        <v>1879.05</v>
      </c>
      <c r="J58" s="68" t="s">
        <v>311</v>
      </c>
      <c r="K58" s="68">
        <v>1924.35</v>
      </c>
      <c r="L58" s="92"/>
      <c r="M58" s="91">
        <f t="shared" si="2"/>
        <v>1.4328528242319547</v>
      </c>
      <c r="N58" s="89" t="s">
        <v>312</v>
      </c>
    </row>
    <row r="59" spans="1:14" ht="48">
      <c r="A59" s="87">
        <v>32</v>
      </c>
      <c r="B59" s="88" t="s">
        <v>313</v>
      </c>
      <c r="C59" s="66" t="s">
        <v>314</v>
      </c>
      <c r="D59" s="89" t="s">
        <v>315</v>
      </c>
      <c r="E59" s="90">
        <v>14.69</v>
      </c>
      <c r="F59" s="68" t="s">
        <v>316</v>
      </c>
      <c r="G59" s="68">
        <v>978.79</v>
      </c>
      <c r="H59" s="91">
        <v>137.89</v>
      </c>
      <c r="I59" s="91">
        <v>2025.6</v>
      </c>
      <c r="J59" s="68" t="s">
        <v>317</v>
      </c>
      <c r="K59" s="68">
        <v>2079.81</v>
      </c>
      <c r="L59" s="92"/>
      <c r="M59" s="91">
        <f t="shared" si="2"/>
        <v>2.124878676733518</v>
      </c>
      <c r="N59" s="89" t="s">
        <v>234</v>
      </c>
    </row>
    <row r="60" spans="1:14" ht="24">
      <c r="A60" s="87">
        <v>33</v>
      </c>
      <c r="B60" s="88" t="s">
        <v>318</v>
      </c>
      <c r="C60" s="66" t="s">
        <v>319</v>
      </c>
      <c r="D60" s="89" t="s">
        <v>315</v>
      </c>
      <c r="E60" s="90">
        <v>6.012972</v>
      </c>
      <c r="F60" s="68" t="s">
        <v>320</v>
      </c>
      <c r="G60" s="68">
        <v>500.1</v>
      </c>
      <c r="H60" s="91">
        <v>488.92</v>
      </c>
      <c r="I60" s="91">
        <v>2939.86</v>
      </c>
      <c r="J60" s="68" t="s">
        <v>321</v>
      </c>
      <c r="K60" s="68">
        <v>3000.05</v>
      </c>
      <c r="L60" s="92"/>
      <c r="M60" s="91">
        <f t="shared" si="2"/>
        <v>5.998900219956009</v>
      </c>
      <c r="N60" s="89" t="s">
        <v>322</v>
      </c>
    </row>
    <row r="61" spans="1:14" ht="48">
      <c r="A61" s="87">
        <v>34</v>
      </c>
      <c r="B61" s="88" t="s">
        <v>323</v>
      </c>
      <c r="C61" s="66" t="s">
        <v>324</v>
      </c>
      <c r="D61" s="89" t="s">
        <v>315</v>
      </c>
      <c r="E61" s="90">
        <v>26.46</v>
      </c>
      <c r="F61" s="68" t="s">
        <v>325</v>
      </c>
      <c r="G61" s="68">
        <v>34564.17</v>
      </c>
      <c r="H61" s="91">
        <v>3091</v>
      </c>
      <c r="I61" s="91">
        <v>81787.86</v>
      </c>
      <c r="J61" s="68" t="s">
        <v>326</v>
      </c>
      <c r="K61" s="68">
        <v>84078.24</v>
      </c>
      <c r="L61" s="92"/>
      <c r="M61" s="91">
        <f t="shared" si="2"/>
        <v>2.4325259365406433</v>
      </c>
      <c r="N61" s="89" t="s">
        <v>327</v>
      </c>
    </row>
    <row r="62" spans="1:14" ht="12.75">
      <c r="A62" s="100"/>
      <c r="B62" s="101" t="s">
        <v>62</v>
      </c>
      <c r="C62" s="102" t="s">
        <v>328</v>
      </c>
      <c r="D62" s="103" t="s">
        <v>201</v>
      </c>
      <c r="E62" s="104"/>
      <c r="F62" s="81" t="s">
        <v>199</v>
      </c>
      <c r="G62" s="81">
        <v>45174</v>
      </c>
      <c r="H62" s="105"/>
      <c r="I62" s="105"/>
      <c r="J62" s="81" t="s">
        <v>199</v>
      </c>
      <c r="K62" s="81">
        <v>110058</v>
      </c>
      <c r="L62" s="106"/>
      <c r="M62" s="105">
        <f t="shared" si="2"/>
        <v>2.4363129233629963</v>
      </c>
      <c r="N62" s="103"/>
    </row>
    <row r="63" spans="1:14" ht="12.75">
      <c r="A63" s="114" t="s">
        <v>154</v>
      </c>
      <c r="B63" s="115"/>
      <c r="C63" s="115"/>
      <c r="D63" s="115"/>
      <c r="E63" s="115"/>
      <c r="F63" s="115"/>
      <c r="G63" s="68">
        <v>46712</v>
      </c>
      <c r="H63" s="91"/>
      <c r="I63" s="91"/>
      <c r="J63" s="91"/>
      <c r="K63" s="68">
        <v>128588</v>
      </c>
      <c r="L63" s="92"/>
      <c r="M63" s="91">
        <f aca="true" ca="1" t="shared" si="3" ref="M63:M79">IF(ISNUMBER(INDIRECT("K"&amp;ROW())/INDIRECT("G"&amp;ROW())),INDIRECT("K"&amp;ROW())/INDIRECT("G"&amp;ROW())," ")</f>
        <v>2.7527830107895186</v>
      </c>
      <c r="N63" s="89" t="s">
        <v>329</v>
      </c>
    </row>
    <row r="64" spans="1:14" ht="12.75">
      <c r="A64" s="114" t="s">
        <v>159</v>
      </c>
      <c r="B64" s="115"/>
      <c r="C64" s="115"/>
      <c r="D64" s="115"/>
      <c r="E64" s="115"/>
      <c r="F64" s="115"/>
      <c r="G64" s="68"/>
      <c r="H64" s="91"/>
      <c r="I64" s="91"/>
      <c r="J64" s="91"/>
      <c r="K64" s="68"/>
      <c r="L64" s="92"/>
      <c r="M64" s="91" t="str">
        <f ca="1" t="shared" si="3"/>
        <v> </v>
      </c>
      <c r="N64" s="89" t="s">
        <v>329</v>
      </c>
    </row>
    <row r="65" spans="1:14" ht="12.75">
      <c r="A65" s="114" t="s">
        <v>160</v>
      </c>
      <c r="B65" s="115"/>
      <c r="C65" s="115"/>
      <c r="D65" s="115"/>
      <c r="E65" s="115"/>
      <c r="F65" s="115"/>
      <c r="G65" s="68">
        <v>1233</v>
      </c>
      <c r="H65" s="91"/>
      <c r="I65" s="91"/>
      <c r="J65" s="91"/>
      <c r="K65" s="68">
        <v>16605</v>
      </c>
      <c r="L65" s="92"/>
      <c r="M65" s="91">
        <f ca="1" t="shared" si="3"/>
        <v>13.467153284671532</v>
      </c>
      <c r="N65" s="89" t="s">
        <v>329</v>
      </c>
    </row>
    <row r="66" spans="1:14" ht="12.75">
      <c r="A66" s="114" t="s">
        <v>161</v>
      </c>
      <c r="B66" s="115"/>
      <c r="C66" s="115"/>
      <c r="D66" s="115"/>
      <c r="E66" s="115"/>
      <c r="F66" s="115"/>
      <c r="G66" s="68">
        <v>45174</v>
      </c>
      <c r="H66" s="91"/>
      <c r="I66" s="91"/>
      <c r="J66" s="91"/>
      <c r="K66" s="68">
        <v>110058</v>
      </c>
      <c r="L66" s="92"/>
      <c r="M66" s="91">
        <f ca="1" t="shared" si="3"/>
        <v>2.4363129233629963</v>
      </c>
      <c r="N66" s="89" t="s">
        <v>329</v>
      </c>
    </row>
    <row r="67" spans="1:14" ht="12.75">
      <c r="A67" s="114" t="s">
        <v>162</v>
      </c>
      <c r="B67" s="115"/>
      <c r="C67" s="115"/>
      <c r="D67" s="115"/>
      <c r="E67" s="115"/>
      <c r="F67" s="115"/>
      <c r="G67" s="68">
        <v>315</v>
      </c>
      <c r="H67" s="91"/>
      <c r="I67" s="91"/>
      <c r="J67" s="91"/>
      <c r="K67" s="68">
        <v>2057</v>
      </c>
      <c r="L67" s="92"/>
      <c r="M67" s="91">
        <f ca="1" t="shared" si="3"/>
        <v>6.53015873015873</v>
      </c>
      <c r="N67" s="89" t="s">
        <v>329</v>
      </c>
    </row>
    <row r="68" spans="1:14" ht="12.75">
      <c r="A68" s="109" t="s">
        <v>163</v>
      </c>
      <c r="B68" s="110"/>
      <c r="C68" s="110"/>
      <c r="D68" s="110"/>
      <c r="E68" s="110"/>
      <c r="F68" s="110"/>
      <c r="G68" s="80">
        <v>1196</v>
      </c>
      <c r="H68" s="98"/>
      <c r="I68" s="98"/>
      <c r="J68" s="98"/>
      <c r="K68" s="80">
        <v>13686</v>
      </c>
      <c r="L68" s="99"/>
      <c r="M68" s="98">
        <f ca="1" t="shared" si="3"/>
        <v>11.44314381270903</v>
      </c>
      <c r="N68" s="96" t="s">
        <v>329</v>
      </c>
    </row>
    <row r="69" spans="1:14" ht="12.75">
      <c r="A69" s="109" t="s">
        <v>164</v>
      </c>
      <c r="B69" s="110"/>
      <c r="C69" s="110"/>
      <c r="D69" s="110"/>
      <c r="E69" s="110"/>
      <c r="F69" s="110"/>
      <c r="G69" s="80">
        <v>671</v>
      </c>
      <c r="H69" s="98"/>
      <c r="I69" s="98"/>
      <c r="J69" s="98"/>
      <c r="K69" s="80">
        <v>7200</v>
      </c>
      <c r="L69" s="99"/>
      <c r="M69" s="98">
        <f ca="1" t="shared" si="3"/>
        <v>10.730253353204173</v>
      </c>
      <c r="N69" s="96" t="s">
        <v>329</v>
      </c>
    </row>
    <row r="70" spans="1:14" ht="12.75">
      <c r="A70" s="109" t="s">
        <v>165</v>
      </c>
      <c r="B70" s="110"/>
      <c r="C70" s="110"/>
      <c r="D70" s="110"/>
      <c r="E70" s="110"/>
      <c r="F70" s="110"/>
      <c r="G70" s="80"/>
      <c r="H70" s="98"/>
      <c r="I70" s="98"/>
      <c r="J70" s="98"/>
      <c r="K70" s="80"/>
      <c r="L70" s="99"/>
      <c r="M70" s="98" t="str">
        <f ca="1" t="shared" si="3"/>
        <v> </v>
      </c>
      <c r="N70" s="96" t="s">
        <v>329</v>
      </c>
    </row>
    <row r="71" spans="1:14" ht="12.75">
      <c r="A71" s="114" t="s">
        <v>166</v>
      </c>
      <c r="B71" s="115"/>
      <c r="C71" s="115"/>
      <c r="D71" s="115"/>
      <c r="E71" s="115"/>
      <c r="F71" s="115"/>
      <c r="G71" s="68">
        <v>641</v>
      </c>
      <c r="H71" s="91"/>
      <c r="I71" s="91"/>
      <c r="J71" s="91"/>
      <c r="K71" s="68">
        <v>7683</v>
      </c>
      <c r="L71" s="92"/>
      <c r="M71" s="91">
        <f ca="1" t="shared" si="3"/>
        <v>11.985959438377535</v>
      </c>
      <c r="N71" s="89" t="s">
        <v>329</v>
      </c>
    </row>
    <row r="72" spans="1:14" ht="12.75">
      <c r="A72" s="114" t="s">
        <v>167</v>
      </c>
      <c r="B72" s="115"/>
      <c r="C72" s="115"/>
      <c r="D72" s="115"/>
      <c r="E72" s="115"/>
      <c r="F72" s="115"/>
      <c r="G72" s="68">
        <v>45566</v>
      </c>
      <c r="H72" s="91"/>
      <c r="I72" s="91"/>
      <c r="J72" s="91"/>
      <c r="K72" s="68">
        <v>126396</v>
      </c>
      <c r="L72" s="92"/>
      <c r="M72" s="91">
        <f ca="1" t="shared" si="3"/>
        <v>2.773910371768424</v>
      </c>
      <c r="N72" s="89" t="s">
        <v>329</v>
      </c>
    </row>
    <row r="73" spans="1:14" ht="12.75">
      <c r="A73" s="114" t="s">
        <v>168</v>
      </c>
      <c r="B73" s="115"/>
      <c r="C73" s="115"/>
      <c r="D73" s="115"/>
      <c r="E73" s="115"/>
      <c r="F73" s="115"/>
      <c r="G73" s="68">
        <v>1820</v>
      </c>
      <c r="H73" s="91"/>
      <c r="I73" s="91"/>
      <c r="J73" s="91"/>
      <c r="K73" s="68">
        <v>11438</v>
      </c>
      <c r="L73" s="92"/>
      <c r="M73" s="91">
        <f ca="1" t="shared" si="3"/>
        <v>6.2846153846153845</v>
      </c>
      <c r="N73" s="89" t="s">
        <v>329</v>
      </c>
    </row>
    <row r="74" spans="1:14" ht="12.75">
      <c r="A74" s="114" t="s">
        <v>169</v>
      </c>
      <c r="B74" s="115"/>
      <c r="C74" s="115"/>
      <c r="D74" s="115"/>
      <c r="E74" s="115"/>
      <c r="F74" s="115"/>
      <c r="G74" s="68">
        <v>425</v>
      </c>
      <c r="H74" s="91"/>
      <c r="I74" s="91"/>
      <c r="J74" s="91"/>
      <c r="K74" s="68">
        <v>3015</v>
      </c>
      <c r="L74" s="92"/>
      <c r="M74" s="91">
        <f ca="1" t="shared" si="3"/>
        <v>7.094117647058823</v>
      </c>
      <c r="N74" s="89" t="s">
        <v>329</v>
      </c>
    </row>
    <row r="75" spans="1:14" ht="12.75">
      <c r="A75" s="114" t="s">
        <v>170</v>
      </c>
      <c r="B75" s="115"/>
      <c r="C75" s="115"/>
      <c r="D75" s="115"/>
      <c r="E75" s="115"/>
      <c r="F75" s="115"/>
      <c r="G75" s="68">
        <v>77</v>
      </c>
      <c r="H75" s="91"/>
      <c r="I75" s="91"/>
      <c r="J75" s="91"/>
      <c r="K75" s="68">
        <v>708</v>
      </c>
      <c r="L75" s="92"/>
      <c r="M75" s="91">
        <f ca="1" t="shared" si="3"/>
        <v>9.194805194805195</v>
      </c>
      <c r="N75" s="89" t="s">
        <v>329</v>
      </c>
    </row>
    <row r="76" spans="1:14" ht="12.75">
      <c r="A76" s="114" t="s">
        <v>171</v>
      </c>
      <c r="B76" s="115"/>
      <c r="C76" s="115"/>
      <c r="D76" s="115"/>
      <c r="E76" s="115"/>
      <c r="F76" s="115"/>
      <c r="G76" s="68">
        <v>50</v>
      </c>
      <c r="H76" s="91"/>
      <c r="I76" s="91"/>
      <c r="J76" s="91"/>
      <c r="K76" s="68">
        <v>234</v>
      </c>
      <c r="L76" s="92"/>
      <c r="M76" s="91">
        <f ca="1" t="shared" si="3"/>
        <v>4.68</v>
      </c>
      <c r="N76" s="89" t="s">
        <v>329</v>
      </c>
    </row>
    <row r="77" spans="1:14" ht="12.75">
      <c r="A77" s="114" t="s">
        <v>172</v>
      </c>
      <c r="B77" s="115"/>
      <c r="C77" s="115"/>
      <c r="D77" s="115"/>
      <c r="E77" s="115"/>
      <c r="F77" s="115"/>
      <c r="G77" s="68">
        <v>48579</v>
      </c>
      <c r="H77" s="91"/>
      <c r="I77" s="91"/>
      <c r="J77" s="91"/>
      <c r="K77" s="68">
        <v>149474</v>
      </c>
      <c r="L77" s="92"/>
      <c r="M77" s="91">
        <f ca="1" t="shared" si="3"/>
        <v>3.0769262438502234</v>
      </c>
      <c r="N77" s="89" t="s">
        <v>329</v>
      </c>
    </row>
    <row r="78" spans="1:14" ht="12.75">
      <c r="A78" s="114" t="s">
        <v>173</v>
      </c>
      <c r="B78" s="115"/>
      <c r="C78" s="115"/>
      <c r="D78" s="115"/>
      <c r="E78" s="115"/>
      <c r="F78" s="115"/>
      <c r="G78" s="68"/>
      <c r="H78" s="91"/>
      <c r="I78" s="91"/>
      <c r="J78" s="91"/>
      <c r="K78" s="107">
        <v>29894.8</v>
      </c>
      <c r="L78" s="92"/>
      <c r="M78" s="91" t="str">
        <f ca="1" t="shared" si="3"/>
        <v> </v>
      </c>
      <c r="N78" s="89" t="s">
        <v>329</v>
      </c>
    </row>
    <row r="79" spans="1:14" ht="12.75">
      <c r="A79" s="109" t="s">
        <v>174</v>
      </c>
      <c r="B79" s="110"/>
      <c r="C79" s="110"/>
      <c r="D79" s="110"/>
      <c r="E79" s="110"/>
      <c r="F79" s="110"/>
      <c r="G79" s="80">
        <v>48579</v>
      </c>
      <c r="H79" s="98"/>
      <c r="I79" s="98"/>
      <c r="J79" s="98"/>
      <c r="K79" s="108">
        <v>179368.8</v>
      </c>
      <c r="L79" s="99"/>
      <c r="M79" s="98">
        <f ca="1" t="shared" si="3"/>
        <v>3.692311492620268</v>
      </c>
      <c r="N79" s="96" t="s">
        <v>329</v>
      </c>
    </row>
    <row r="80" spans="1:14" ht="12.75">
      <c r="A80" s="14"/>
      <c r="B80" s="45"/>
      <c r="C80" s="27"/>
      <c r="D80" s="46"/>
      <c r="E80" s="46"/>
      <c r="F80" s="47"/>
      <c r="G80" s="29"/>
      <c r="H80" s="47"/>
      <c r="I80" s="47"/>
      <c r="J80" s="47"/>
      <c r="K80" s="29"/>
      <c r="L80" s="48"/>
      <c r="M80" s="47"/>
      <c r="N80" s="49"/>
    </row>
    <row r="81" spans="1:14" ht="12.75">
      <c r="A81" s="32"/>
      <c r="G81" s="50"/>
      <c r="H81" s="51"/>
      <c r="I81" s="51"/>
      <c r="J81" s="51"/>
      <c r="K81" s="50"/>
      <c r="L81" s="52"/>
      <c r="M81" s="50"/>
      <c r="N81" s="32"/>
    </row>
    <row r="82" spans="1:14" ht="12.7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53"/>
      <c r="M82" s="6"/>
      <c r="N82" s="6"/>
    </row>
    <row r="83" spans="1:14" ht="12.75">
      <c r="A83" s="62" t="s">
        <v>49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53"/>
      <c r="M83" s="6"/>
      <c r="N83" s="6"/>
    </row>
    <row r="84" spans="1:14" ht="12.75">
      <c r="A84" s="33"/>
      <c r="B84" s="6"/>
      <c r="C84" s="6"/>
      <c r="D84" s="6"/>
      <c r="E84" s="6"/>
      <c r="F84" s="6"/>
      <c r="G84" s="6"/>
      <c r="H84" s="6"/>
      <c r="I84" s="6"/>
      <c r="J84" s="6"/>
      <c r="K84" s="6"/>
      <c r="L84" s="53"/>
      <c r="M84" s="6"/>
      <c r="N84" s="6"/>
    </row>
    <row r="85" spans="1:14" ht="12.75">
      <c r="A85" s="62" t="s">
        <v>50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53"/>
      <c r="M85" s="6"/>
      <c r="N85" s="6"/>
    </row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</sheetData>
  <sheetProtection/>
  <mergeCells count="48">
    <mergeCell ref="A5:N5"/>
    <mergeCell ref="A6:N6"/>
    <mergeCell ref="A7:N7"/>
    <mergeCell ref="A8:N8"/>
    <mergeCell ref="G10:I10"/>
    <mergeCell ref="J11:K11"/>
    <mergeCell ref="G14:H14"/>
    <mergeCell ref="J10:M10"/>
    <mergeCell ref="G12:H12"/>
    <mergeCell ref="J12:K12"/>
    <mergeCell ref="G13:H13"/>
    <mergeCell ref="J13:K13"/>
    <mergeCell ref="J14:K14"/>
    <mergeCell ref="M20:M22"/>
    <mergeCell ref="N20:N22"/>
    <mergeCell ref="D21:D22"/>
    <mergeCell ref="H21:I21"/>
    <mergeCell ref="J21:K21"/>
    <mergeCell ref="F20:G21"/>
    <mergeCell ref="H20:K20"/>
    <mergeCell ref="G15:H15"/>
    <mergeCell ref="J15:K15"/>
    <mergeCell ref="A20:A22"/>
    <mergeCell ref="B20:B22"/>
    <mergeCell ref="C20:C22"/>
    <mergeCell ref="E20:E22"/>
    <mergeCell ref="A24:N24"/>
    <mergeCell ref="A25:N25"/>
    <mergeCell ref="A33:N33"/>
    <mergeCell ref="A42:N42"/>
    <mergeCell ref="A63:F63"/>
    <mergeCell ref="A64:F64"/>
    <mergeCell ref="A65:F65"/>
    <mergeCell ref="A66:F66"/>
    <mergeCell ref="A67:F67"/>
    <mergeCell ref="A68:F68"/>
    <mergeCell ref="A69:F69"/>
    <mergeCell ref="A70:F70"/>
    <mergeCell ref="A77:F77"/>
    <mergeCell ref="A78:F78"/>
    <mergeCell ref="A79:F79"/>
    <mergeCell ref="G11:I11"/>
    <mergeCell ref="A71:F71"/>
    <mergeCell ref="A72:F72"/>
    <mergeCell ref="A73:F73"/>
    <mergeCell ref="A74:F74"/>
    <mergeCell ref="A75:F75"/>
    <mergeCell ref="A76:F76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77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2019-08-01T05:00:17Z</cp:lastPrinted>
  <dcterms:created xsi:type="dcterms:W3CDTF">2003-01-28T12:33:10Z</dcterms:created>
  <dcterms:modified xsi:type="dcterms:W3CDTF">2019-08-02T06:11:12Z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