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7500" windowHeight="4185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ресурсов'!$21:$21</definedName>
    <definedName name="_xlnm.Print_Titles" localSheetId="0">'Мои данные'!$27:$27</definedName>
    <definedName name="_xlnm.Print_Area" localSheetId="1">'Ведомость ресурсов'!$A$1:$N$97</definedName>
    <definedName name="_xlnm.Print_Area" localSheetId="0">'Мои данные'!$A$1:$U$140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7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7" authorId="2">
      <text>
        <r>
          <rPr>
            <sz val="8"/>
            <rFont val="Tahoma"/>
            <family val="2"/>
          </rPr>
          <t xml:space="preserve"> &lt;Количество всего (физ. объем) по позиции&gt;
&lt;Формула расчета физ. объема&gt;
&lt;Нормы НР 2001г. по позиции&gt;
&lt;Нормы СП 2001г. по позиции&gt;</t>
        </r>
      </text>
    </comment>
    <comment ref="D27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7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7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7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7" authorId="2">
      <text>
        <r>
          <rPr>
            <sz val="8"/>
            <rFont val="Tahoma"/>
            <family val="2"/>
          </rPr>
          <t xml:space="preserve"> &lt;ИТОГО ПЗ по позиции в текущих ценах&gt;
&lt;Сумма НР по позиции при расчете в текущих ценах (ресурсный расчет)&gt;
&lt;Сумма СП по позиции при расчете в текущих ценах (ресурсный расчет)&gt;</t>
        </r>
      </text>
    </comment>
    <comment ref="K27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U27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37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39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35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35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35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35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35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35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2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B27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&lt;Строка задания НР для рес.расч.&gt;
&lt;Строка задания СП для рес.расч.&gt;</t>
        </r>
      </text>
    </comment>
    <comment ref="V18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19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18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19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35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N27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1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1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1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1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1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1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
&lt;Формула базисной цены единицы&gt;</t>
        </r>
      </text>
    </comment>
    <comment ref="G21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1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
&lt;Формула текущей цены единицы&gt;</t>
        </r>
      </text>
    </comment>
    <comment ref="K21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1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1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94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96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75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75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75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75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L16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2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3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1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1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2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2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3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3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75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<sst xmlns="http://schemas.openxmlformats.org/spreadsheetml/2006/main" count="690" uniqueCount="497">
  <si>
    <t>Код ресурса</t>
  </si>
  <si>
    <t>Стройка:</t>
  </si>
  <si>
    <t>Всего</t>
  </si>
  <si>
    <t>Объект:</t>
  </si>
  <si>
    <t>Основание: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</si>
  <si>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</si>
  <si>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</si>
  <si>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</si>
  <si>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</si>
  <si>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</si>
  <si>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</si>
  <si>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</si>
  <si>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</si>
  <si>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</si>
  <si>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</si>
  <si>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</si>
  <si>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</si>
  <si>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</si>
  <si>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</si>
  <si>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</si>
  <si>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Проверил:_______________________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</si>
  <si>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</si>
  <si>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</si>
  <si>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</si>
  <si>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</si>
  <si>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</si>
  <si>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</si>
  <si>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</si>
  <si>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</si>
  <si>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</si>
  <si>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</si>
  <si>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</si>
  <si>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</si>
  <si>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</si>
  <si>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</si>
  <si>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</si>
  <si>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</si>
  <si>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 xml:space="preserve">ЛОКАЛЬНЫЙ РЕСУРСНЫЙ СМЕТНЫЙ РАСЧЕТ </t>
  </si>
  <si>
    <t xml:space="preserve">УТВЕРЖДАЮ </t>
  </si>
  <si>
    <t>СОГЛАСОВАНО</t>
  </si>
  <si>
    <t>"___" __________ 20___ г.</t>
  </si>
  <si>
    <t>"____" _____________ 20___ г.</t>
  </si>
  <si>
    <t xml:space="preserve">                           Раздел 1. Строительные работы</t>
  </si>
  <si>
    <t>ТЕР46-03-014-45
Сверление горизонтальных отверстий в железобетонных конструкциях стен перфоратором глубиной 400 мм диаметром: 20 мм
100 отверстий
НР 94%=110%*0.85 от ФОТ
СП 56%=70%*0.8 от ФОТ</t>
  </si>
  <si>
    <t>0,02
2 / 100
94
56</t>
  </si>
  <si>
    <t>4,74
1,06
0,67</t>
  </si>
  <si>
    <t>32,43
11,33
6,75</t>
  </si>
  <si>
    <t>Р</t>
  </si>
  <si>
    <t>1-3-0
Рабочий строитель (ср 3)
чел.час</t>
  </si>
  <si>
    <t>331454
Перфоратор электрический мощностью 1,5 кВт, энергией удара до 18 Дж
маш.-ч</t>
  </si>
  <si>
    <t>Итого прямые затраты по разделу</t>
  </si>
  <si>
    <t>Итого прямые затраты по разделу с учетом коэффициентов к итогам</t>
  </si>
  <si>
    <t xml:space="preserve">    В том числе, справочно:</t>
  </si>
  <si>
    <t xml:space="preserve">     Понижающий коэффициент ПЗ=0,5859 (ОЗП=0,5859; ЭМ=0,5859; ЗПМ=0,5859; МАТ=0,5859; ТЗ=0,5859; ТЗМ=0,5859)  (Поз. 1)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</si>
  <si>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</si>
  <si>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</si>
  <si>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</si>
  <si>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</si>
  <si>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</si>
  <si>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</si>
  <si>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</si>
  <si>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Итого по разделу 1 Строительные работы</t>
  </si>
  <si>
    <t xml:space="preserve">                           Раздел 2. Монтажные работы</t>
  </si>
  <si>
    <t>ТЕРм10-08-003-06
Устройство оптико-(фото)электрическое: блок питания и контроля
1 шт.
НР 68%=80%*0.85 от ФОТ
СП 48%=60%*0.8 от ФОТ</t>
  </si>
  <si>
    <t>3
1+2
68
48</t>
  </si>
  <si>
    <t>75,4
_____
8,08</t>
  </si>
  <si>
    <t>251,61
106,02
79,52</t>
  </si>
  <si>
    <t>226,2
_____
24,24</t>
  </si>
  <si>
    <t>2980,29
1134,23
800,64</t>
  </si>
  <si>
    <t>2846,88
_____
126,78</t>
  </si>
  <si>
    <t>1-4-5
Рабочий монтажник (ср 4,5)
чел.час</t>
  </si>
  <si>
    <t>330206
Дрели электрические
маш.-ч</t>
  </si>
  <si>
    <t>101-1963
Канифоль сосновая
кг</t>
  </si>
  <si>
    <t xml:space="preserve">
_____
25,6</t>
  </si>
  <si>
    <t xml:space="preserve">
_____
0,29</t>
  </si>
  <si>
    <t xml:space="preserve">
_____
2,91</t>
  </si>
  <si>
    <t>101-2206
Дюбели пластмассовые с шурупами 12х70 мм
10 шт.</t>
  </si>
  <si>
    <t xml:space="preserve">
_____
7,8</t>
  </si>
  <si>
    <t xml:space="preserve">
_____
9,36</t>
  </si>
  <si>
    <t xml:space="preserve">
_____
22,86</t>
  </si>
  <si>
    <t>405-0219
Гипсовые вяжущие, марка Г3
т</t>
  </si>
  <si>
    <t xml:space="preserve">
_____
1480</t>
  </si>
  <si>
    <t xml:space="preserve">
_____
0,15</t>
  </si>
  <si>
    <t xml:space="preserve">
_____
0,51</t>
  </si>
  <si>
    <t>506-1361
Припои оловянно-свинцовые бессурьмянистые марки ПОС40
кг</t>
  </si>
  <si>
    <t xml:space="preserve">
_____
87,4</t>
  </si>
  <si>
    <t xml:space="preserve">
_____
9,96</t>
  </si>
  <si>
    <t xml:space="preserve">
_____
87,11</t>
  </si>
  <si>
    <t>999-9950
Вспомогательные ненормируемые материальные ресурсы (2% от оплаты труда рабочих)
руб.</t>
  </si>
  <si>
    <t xml:space="preserve">
_____
1</t>
  </si>
  <si>
    <t xml:space="preserve">
_____
4,53</t>
  </si>
  <si>
    <t xml:space="preserve">
_____
13,59</t>
  </si>
  <si>
    <t>ТЕРм10-04-101-07
Громкоговоритель или звуковая колонка: в помещении
1 шт.
НР 78%=92%*0.85 от ФОТ
СП 52%=65%*0.8 от ФОТ</t>
  </si>
  <si>
    <t>30
78
52</t>
  </si>
  <si>
    <t>22,94
_____
13,96</t>
  </si>
  <si>
    <t>1107
370,96
262,09</t>
  </si>
  <si>
    <t>688,2
_____
418,8</t>
  </si>
  <si>
    <t>11961,3
3958,91
2639,28</t>
  </si>
  <si>
    <t>8662,8
_____
3298,5</t>
  </si>
  <si>
    <t>1-3-5
Рабочий монтажник (ср 3,5)
чел.час</t>
  </si>
  <si>
    <t>101-2493
Лента липкая изоляционная на поликасиновом компаунде марки ЛСЭПЛ, шириной 20-30 мм, толщиной от 0,14 до 0,19 мм
кг</t>
  </si>
  <si>
    <t xml:space="preserve">
_____
91,3</t>
  </si>
  <si>
    <t xml:space="preserve">
_____
41,09</t>
  </si>
  <si>
    <t xml:space="preserve">
_____
210,05</t>
  </si>
  <si>
    <t>110-0014
Глухари
100 шт.</t>
  </si>
  <si>
    <t xml:space="preserve">
_____
180</t>
  </si>
  <si>
    <t xml:space="preserve">
_____
59,40</t>
  </si>
  <si>
    <t xml:space="preserve">
_____
477,02</t>
  </si>
  <si>
    <t>502-0925
Провода силовые с медной жилой с резиновой изоляцией, в оплетке из хлопчатобумажной пряжи, пропитанной противогнилостным составом марки ПРТО сечением 1х1,5 мм2
1000 м</t>
  </si>
  <si>
    <t xml:space="preserve">
_____
2030</t>
  </si>
  <si>
    <t xml:space="preserve">
_____
304,50</t>
  </si>
  <si>
    <t xml:space="preserve">
_____
2570,17</t>
  </si>
  <si>
    <t xml:space="preserve">
_____
13,80</t>
  </si>
  <si>
    <t xml:space="preserve">
_____
41,40</t>
  </si>
  <si>
    <t>ТЕРм11-04-008-01
Съемные и выдвижные блоки (модули, ячейки, ТЭЗ), масса: до 5 кг ПРИМ (АКБ)
1 шт.
НР 78%=92%*0.85 от ФОТ
СП 52%=65%*0.8 от ФОТ</t>
  </si>
  <si>
    <t>3
1+2
78
52</t>
  </si>
  <si>
    <t>11,25
_____
0,22</t>
  </si>
  <si>
    <t>37,5
18,19
12,85</t>
  </si>
  <si>
    <t>33,75
_____
0,66</t>
  </si>
  <si>
    <t>445,29
194,15
129,43</t>
  </si>
  <si>
    <t>424,83
_____
1,98</t>
  </si>
  <si>
    <t>1-3-1
Рабочий монтажник (ср 3,1)
чел.час</t>
  </si>
  <si>
    <t>400001
Автомобили бортовые, грузоподъемность до 5 т
маш.-ч</t>
  </si>
  <si>
    <t xml:space="preserve">
_____
0,66</t>
  </si>
  <si>
    <t xml:space="preserve">
_____
1,98</t>
  </si>
  <si>
    <t>ТЕРм08-02-409-01
Труба винипластовая по установленным конструкциям, по стенам и колоннам с креплением скобами, диаметр: до 25 мм
100 м
НР 81%=95%*0.85 от ФОТ
СП 52%=65%*0.8 от ФОТ</t>
  </si>
  <si>
    <t>0,05
5 / 100
81
52</t>
  </si>
  <si>
    <t>226,39
_____
21,89</t>
  </si>
  <si>
    <t>46,61
_____
1,47</t>
  </si>
  <si>
    <t>14,74
6,34
4,34</t>
  </si>
  <si>
    <t>11,32
_____
1,09</t>
  </si>
  <si>
    <t>2,33
_____
0,07</t>
  </si>
  <si>
    <t>162,8
68,09
43,71</t>
  </si>
  <si>
    <t>142,55
_____
7,35</t>
  </si>
  <si>
    <t>12,9
_____
0,93</t>
  </si>
  <si>
    <t>1-3-8
Рабочий монтажник (ср 3,8)
чел.час</t>
  </si>
  <si>
    <t>021102
Краны на автомобильном ходу при работе на монтаже технологического оборудования 10 т
маш.-ч</t>
  </si>
  <si>
    <t/>
  </si>
  <si>
    <t>134,07
_____
16,33</t>
  </si>
  <si>
    <t>040502
Установки для сварки ручной дуговой (постоянного тока)
маш.-ч</t>
  </si>
  <si>
    <t>331451
Перфораторы электрические
маш.-ч</t>
  </si>
  <si>
    <t>101-1924
Электроды диаметром 4 мм Э42А
кг</t>
  </si>
  <si>
    <t xml:space="preserve">
_____
11,52</t>
  </si>
  <si>
    <t xml:space="preserve">
_____
0,55</t>
  </si>
  <si>
    <t xml:space="preserve">
_____
4,43</t>
  </si>
  <si>
    <t>113-8040
Клей БМК-5к
кг</t>
  </si>
  <si>
    <t xml:space="preserve">
_____
31,5</t>
  </si>
  <si>
    <t xml:space="preserve">
_____
0,32</t>
  </si>
  <si>
    <t xml:space="preserve">
_____
2,24</t>
  </si>
  <si>
    <t xml:space="preserve">
_____
0,23</t>
  </si>
  <si>
    <t xml:space="preserve">
_____
0,68</t>
  </si>
  <si>
    <t>ТЕРм08-02-412-01
Затягивание провода в проложенные трубы и металлические рукава первого одножильного или многожильного в общей оплетке, суммарное сечение: до 2,5 мм2
100 м
НР 81%=95%*0.85 от ФОТ
СП 52%=65%*0.8 от ФОТ</t>
  </si>
  <si>
    <t>53,39
_____
22,11</t>
  </si>
  <si>
    <t>2,37
_____
0,16</t>
  </si>
  <si>
    <t>3,89
1,49
1,02</t>
  </si>
  <si>
    <t>2,67
_____
1,1</t>
  </si>
  <si>
    <t>0,12
_____
0,01</t>
  </si>
  <si>
    <t>37,99
16,01
10,28</t>
  </si>
  <si>
    <t>33,62
_____
3,66</t>
  </si>
  <si>
    <t>0,71
_____
0,1</t>
  </si>
  <si>
    <t>101-1764
Тальк молотый, сорт I
т</t>
  </si>
  <si>
    <t xml:space="preserve">
_____
4620</t>
  </si>
  <si>
    <t>101-2143
Краска
кг</t>
  </si>
  <si>
    <t xml:space="preserve">
_____
19,1</t>
  </si>
  <si>
    <t xml:space="preserve">
_____
0,02</t>
  </si>
  <si>
    <t xml:space="preserve">
_____
0,06</t>
  </si>
  <si>
    <t>101-2499
Лента изоляционная прорезиненная односторонняя ширина 20 мм, толщина 0,25-0,35 мм
кг</t>
  </si>
  <si>
    <t xml:space="preserve">
_____
82,6</t>
  </si>
  <si>
    <t xml:space="preserve">
_____
1,93</t>
  </si>
  <si>
    <t>509-1650
Гильза кабельная медная ГМ 2,5
шт.</t>
  </si>
  <si>
    <t xml:space="preserve">
_____
0,91</t>
  </si>
  <si>
    <t xml:space="preserve">
_____
0,60</t>
  </si>
  <si>
    <t>509-1710
Втулки В17
1000 шт.</t>
  </si>
  <si>
    <t xml:space="preserve">
_____
73,85</t>
  </si>
  <si>
    <t xml:space="preserve">
_____
0,04</t>
  </si>
  <si>
    <t xml:space="preserve">
_____
0,34</t>
  </si>
  <si>
    <t xml:space="preserve">
_____
0,05</t>
  </si>
  <si>
    <t xml:space="preserve">
_____
0,16</t>
  </si>
  <si>
    <t>ТЕРм10-08-005-03
Провод двух- и трехжильный с разделительным основанием по стенам и потолкам, прокладываемый по основаниям: бетонным и металлическим
100 м
НР 68%=80%*0.85 от ФОТ
СП 48%=60%*0.8 от ФОТ</t>
  </si>
  <si>
    <t>4,25
(380+50-5) / 100
68
48</t>
  </si>
  <si>
    <t>413,44
_____
924,25</t>
  </si>
  <si>
    <t>5783,78
823,6
617,7</t>
  </si>
  <si>
    <t>1757,12
_____
3928,06</t>
  </si>
  <si>
    <t>33810,03
8814,63
6222,09</t>
  </si>
  <si>
    <t>22124,4
_____
11133,13</t>
  </si>
  <si>
    <t>1-4-0
Рабочий монтажник (ср 4)
чел.час</t>
  </si>
  <si>
    <t>101-0329
Клей 88-СА
кг</t>
  </si>
  <si>
    <t xml:space="preserve">
_____
37</t>
  </si>
  <si>
    <t xml:space="preserve">
_____
211,34</t>
  </si>
  <si>
    <t xml:space="preserve">
_____
1277,15</t>
  </si>
  <si>
    <t xml:space="preserve">
_____
530,40</t>
  </si>
  <si>
    <t xml:space="preserve">
_____
1295,40</t>
  </si>
  <si>
    <t xml:space="preserve">
_____
5,03</t>
  </si>
  <si>
    <t xml:space="preserve">
_____
17,50</t>
  </si>
  <si>
    <t>507-0702
Трубка полихлорвиниловая ПХВ-305 диаметром 6-10 мм
кг</t>
  </si>
  <si>
    <t xml:space="preserve">
_____
38,69</t>
  </si>
  <si>
    <t xml:space="preserve">
_____
26,31</t>
  </si>
  <si>
    <t xml:space="preserve">
_____
70,87</t>
  </si>
  <si>
    <t>509-0119
Скобы монтажные СО-6-У3
10 шт.</t>
  </si>
  <si>
    <t xml:space="preserve">
_____
22,94</t>
  </si>
  <si>
    <t xml:space="preserve">
_____
3119,84</t>
  </si>
  <si>
    <t xml:space="preserve">
_____
8366,72</t>
  </si>
  <si>
    <t xml:space="preserve">
_____
35,15</t>
  </si>
  <si>
    <t xml:space="preserve">
_____
105,45</t>
  </si>
  <si>
    <t>ТЕРм10-08-019-01
Коробка ответвительная на стене
1 шт.
НР 68%=80%*0.85 от ФОТ
СП 48%=60%*0.8 от ФОТ</t>
  </si>
  <si>
    <t>2
68
48</t>
  </si>
  <si>
    <t>6,17
_____
0,47</t>
  </si>
  <si>
    <t>13,28
5,78
4,34</t>
  </si>
  <si>
    <t>12,34
_____
0,94</t>
  </si>
  <si>
    <t>159,14
61,92
43,71</t>
  </si>
  <si>
    <t>155,42
_____
3,72</t>
  </si>
  <si>
    <t>1-4-1
Рабочий монтажник (ср 4,1)
чел.час</t>
  </si>
  <si>
    <t>101-0812
Проволока стальная низкоуглеродистая разного назначения оцинкованная диаметром 1,6 мм
т</t>
  </si>
  <si>
    <t xml:space="preserve">
_____
16240</t>
  </si>
  <si>
    <t>101-1481
Шурупы с полукруглой головкой 4x40 мм
т</t>
  </si>
  <si>
    <t xml:space="preserve">
_____
11540</t>
  </si>
  <si>
    <t xml:space="preserve">
_____
0,24</t>
  </si>
  <si>
    <t xml:space="preserve">
_____
0,72</t>
  </si>
  <si>
    <t>2731,60
_____
4374,89</t>
  </si>
  <si>
    <t>105,31
_____
0,08</t>
  </si>
  <si>
    <t>34390,50
_____
14575,12</t>
  </si>
  <si>
    <t>591,22
_____
1,03</t>
  </si>
  <si>
    <t xml:space="preserve">     Понижающий коэффициент ПЗ=0,5859 (ОЗП=0,5859; ЭМ=0,5859; ЗПМ=0,5859; МАТ=0,5859; ТЗ=0,5859; ТЗМ=0,5859)  (Поз. 2, 7-8, 3-6)</t>
  </si>
  <si>
    <t>-1131,16
_____
-1811,64</t>
  </si>
  <si>
    <t>-43,61
_____
-0,03</t>
  </si>
  <si>
    <t>-14241,11
_____
-6035,56</t>
  </si>
  <si>
    <t>-244,82
_____
-0,43</t>
  </si>
  <si>
    <t xml:space="preserve">    Итого по разделу 2 Монтажные работы</t>
  </si>
  <si>
    <t xml:space="preserve">                           Раздел 3. Оборудование</t>
  </si>
  <si>
    <t>ТССЦ-509-1810
Батарея аккумуляторная АКБ-7 12В/7 А/ч
шт.</t>
  </si>
  <si>
    <t>1
0
0</t>
  </si>
  <si>
    <t>М</t>
  </si>
  <si>
    <t>ТССЦ-509-1808
Батарея аккумуляторная АКБ-2 12В/2,2 А/ч
шт.</t>
  </si>
  <si>
    <t>2
0
0</t>
  </si>
  <si>
    <t>Прайс ООО ТСЦ "Сфера"
Рокот 2. Цена 3510/1,18/3,67*1,02
шт.</t>
  </si>
  <si>
    <t>Прайс ООО ТСЦ "Сфера"
Рокот 3. Цена 1380/1,18/3,67*1,02
шт.</t>
  </si>
  <si>
    <t xml:space="preserve">    Итого по разделу 3 Оборудование</t>
  </si>
  <si>
    <t xml:space="preserve">                           Раздел 4. Материалы, не учтенные ценником</t>
  </si>
  <si>
    <t>Прайс ООО ТСЦ "Сфера"
Громкоговоритель LPA-05 W3-F. Цена 795/1,18/5,70*1,02
шт.</t>
  </si>
  <si>
    <t>30
0
0</t>
  </si>
  <si>
    <t xml:space="preserve">
_____
120,56</t>
  </si>
  <si>
    <t xml:space="preserve">
_____
3616,8</t>
  </si>
  <si>
    <t xml:space="preserve">
_____
20615,7</t>
  </si>
  <si>
    <t>Прайс ООО ТСЦ "Сфера"
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КПСнг(А)-FRLS 1х2х0,75. Цена 28,20/1,18/5,70*1,02
м</t>
  </si>
  <si>
    <t>380
0
0</t>
  </si>
  <si>
    <t xml:space="preserve">
_____
4,28</t>
  </si>
  <si>
    <t xml:space="preserve">
_____
1626,4</t>
  </si>
  <si>
    <t xml:space="preserve">
_____
9272</t>
  </si>
  <si>
    <t>Прайс ООО ТСЦ "Сфера"
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КПСнг(А)-FRLS 2х2х0,75. Цена 38,40/1,18/5,70*1,02
м</t>
  </si>
  <si>
    <t>50
0
0</t>
  </si>
  <si>
    <t xml:space="preserve">
_____
5,82</t>
  </si>
  <si>
    <t xml:space="preserve">
_____
291</t>
  </si>
  <si>
    <t xml:space="preserve">
_____
1658,5</t>
  </si>
  <si>
    <t>Прайс ООО ТСЦ "Сфера"
Труба м/пластик D 1/2. Цена 86/1,18/5,70*1,02
м</t>
  </si>
  <si>
    <t>5
0
0</t>
  </si>
  <si>
    <t xml:space="preserve">
_____
13,04</t>
  </si>
  <si>
    <t xml:space="preserve">
_____
65,2</t>
  </si>
  <si>
    <t xml:space="preserve">
_____
371,65</t>
  </si>
  <si>
    <t>ТССЦ-503-0725
Коробка универсальная марки УК-2П
шт.</t>
  </si>
  <si>
    <t xml:space="preserve">
_____
4,65</t>
  </si>
  <si>
    <t xml:space="preserve">
_____
9,3</t>
  </si>
  <si>
    <t xml:space="preserve">
_____
42,78</t>
  </si>
  <si>
    <t xml:space="preserve">
_____
5608,70</t>
  </si>
  <si>
    <t xml:space="preserve">
_____
31960,63</t>
  </si>
  <si>
    <t xml:space="preserve">    Итого по разделу 4 Материалы, не учтенные ценником</t>
  </si>
  <si>
    <t>Итого прямые затраты по смете</t>
  </si>
  <si>
    <t>2733,23
_____
9983,59</t>
  </si>
  <si>
    <t>108,42
_____
0,08</t>
  </si>
  <si>
    <t>34411,06
_____
46535,75</t>
  </si>
  <si>
    <t>603,09
_____
1,03</t>
  </si>
  <si>
    <t>Итого прямые затраты по смете с учетом коэффициентов к итогам</t>
  </si>
  <si>
    <t xml:space="preserve">     Понижающий коэффициент ПЗ=0,5859 (ОЗП=0,5859; ЭМ=0,5859; ЗПМ=0,5859; МАТ=0,5859; ТЗ=0,5859; ТЗМ=0,5859)  (Поз. 1-2, 7-8, 3-6)</t>
  </si>
  <si>
    <t>-1131,83
_____
-1811,64</t>
  </si>
  <si>
    <t>-44,90
_____
-0,03</t>
  </si>
  <si>
    <t>-14249,62
_____
-6035,56</t>
  </si>
  <si>
    <t>-249,74
_____
-0,43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</si>
  <si>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</si>
  <si>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</si>
  <si>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</si>
  <si>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 Оборудование</t>
  </si>
  <si>
    <t xml:space="preserve">    НДС (МАТ+(ЭМ-ЗПМ)+НР*0,1712+СП*0,15)*0,18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</si>
  <si>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</si>
  <si>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</si>
  <si>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</si>
  <si>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1-3-0</t>
  </si>
  <si>
    <t>Рабочий строитель (ср 3)</t>
  </si>
  <si>
    <t xml:space="preserve">чел.час
</t>
  </si>
  <si>
    <t xml:space="preserve">10,78
</t>
  </si>
  <si>
    <t xml:space="preserve">135,81
</t>
  </si>
  <si>
    <t>1-3-1</t>
  </si>
  <si>
    <t>Рабочий монтажник (ср 3,1)</t>
  </si>
  <si>
    <t xml:space="preserve">10,92
</t>
  </si>
  <si>
    <t xml:space="preserve">137,49
</t>
  </si>
  <si>
    <t>1-3-5</t>
  </si>
  <si>
    <t>Рабочий монтажник (ср 3,5)</t>
  </si>
  <si>
    <t xml:space="preserve">11,47
</t>
  </si>
  <si>
    <t xml:space="preserve">144,38
</t>
  </si>
  <si>
    <t>1-3-8</t>
  </si>
  <si>
    <t>Рабочий монтажник (ср 3,8)</t>
  </si>
  <si>
    <t xml:space="preserve">11,89
</t>
  </si>
  <si>
    <t xml:space="preserve">149,74
</t>
  </si>
  <si>
    <t>1-4-0</t>
  </si>
  <si>
    <t>Рабочий монтажник (ср 4)</t>
  </si>
  <si>
    <t xml:space="preserve">12,16
</t>
  </si>
  <si>
    <t xml:space="preserve">153,11
</t>
  </si>
  <si>
    <t>1-4-1</t>
  </si>
  <si>
    <t>Рабочий монтажник (ср 4,1)</t>
  </si>
  <si>
    <t xml:space="preserve">12,34
</t>
  </si>
  <si>
    <t xml:space="preserve">155,41
</t>
  </si>
  <si>
    <t>1-4-5</t>
  </si>
  <si>
    <t>Рабочий монтажник (ср 4,5)</t>
  </si>
  <si>
    <t xml:space="preserve">13,09
</t>
  </si>
  <si>
    <t xml:space="preserve">164,75
</t>
  </si>
  <si>
    <t>Итого по трудовым ресурсам</t>
  </si>
  <si>
    <t xml:space="preserve">руб
</t>
  </si>
  <si>
    <t xml:space="preserve">
</t>
  </si>
  <si>
    <t xml:space="preserve">                  Машины и механизмы</t>
  </si>
  <si>
    <t>Краны на автомобильном ходу при работе на монтаже технологического оборудования 10 т</t>
  </si>
  <si>
    <t xml:space="preserve">маш.-ч
</t>
  </si>
  <si>
    <t xml:space="preserve">134,07
</t>
  </si>
  <si>
    <t xml:space="preserve">802
</t>
  </si>
  <si>
    <t>МТРиЭ ЧО, Пост. от 15.02.18 № 7/1</t>
  </si>
  <si>
    <t>Установки для сварки ручной дуговой (постоянного тока)</t>
  </si>
  <si>
    <t xml:space="preserve">7,84
</t>
  </si>
  <si>
    <t xml:space="preserve">46
</t>
  </si>
  <si>
    <t>Дрели электрические</t>
  </si>
  <si>
    <t xml:space="preserve">2,32
</t>
  </si>
  <si>
    <t xml:space="preserve">13
</t>
  </si>
  <si>
    <t>Перфораторы электрические</t>
  </si>
  <si>
    <t xml:space="preserve">2,15
</t>
  </si>
  <si>
    <t xml:space="preserve">8
</t>
  </si>
  <si>
    <t>Перфоратор электрический мощностью 1,5 кВт, энергией удара до 18 Дж</t>
  </si>
  <si>
    <t xml:space="preserve">26,31
</t>
  </si>
  <si>
    <t xml:space="preserve">100,4
</t>
  </si>
  <si>
    <t>ЧелСЦена, февраль 2018 г., ч.2</t>
  </si>
  <si>
    <t>Автомобили бортовые, грузоподъемность до 5 т</t>
  </si>
  <si>
    <t xml:space="preserve">103,2
</t>
  </si>
  <si>
    <t xml:space="preserve">616
</t>
  </si>
  <si>
    <t>Итого по строительным машинам</t>
  </si>
  <si>
    <t xml:space="preserve">                  Материалы</t>
  </si>
  <si>
    <t>101-0329</t>
  </si>
  <si>
    <t>Клей 88-СА</t>
  </si>
  <si>
    <t xml:space="preserve">кг
</t>
  </si>
  <si>
    <t xml:space="preserve">37
</t>
  </si>
  <si>
    <t xml:space="preserve">223,59
</t>
  </si>
  <si>
    <t>11.02.380</t>
  </si>
  <si>
    <t>101-0812</t>
  </si>
  <si>
    <t>Проволока стальная низкоуглеродистая разного назначения оцинкованная диаметром 1,6 мм</t>
  </si>
  <si>
    <t xml:space="preserve">т
</t>
  </si>
  <si>
    <t xml:space="preserve">16240
</t>
  </si>
  <si>
    <t xml:space="preserve">55132,91
</t>
  </si>
  <si>
    <t>08.05.0192</t>
  </si>
  <si>
    <t>101-1481</t>
  </si>
  <si>
    <t>Шурупы с полукруглой головкой 4x40 мм</t>
  </si>
  <si>
    <t xml:space="preserve">11540
</t>
  </si>
  <si>
    <t xml:space="preserve">68909,62
</t>
  </si>
  <si>
    <t>Среднее (08.05.151,08.05.1514)</t>
  </si>
  <si>
    <t>101-1764</t>
  </si>
  <si>
    <t>Тальк молотый, сорт I</t>
  </si>
  <si>
    <t xml:space="preserve">4620
</t>
  </si>
  <si>
    <t xml:space="preserve">26262,16
</t>
  </si>
  <si>
    <t>26.02.501</t>
  </si>
  <si>
    <t>101-1924</t>
  </si>
  <si>
    <t>Электроды диаметром 4 мм Э42А</t>
  </si>
  <si>
    <t xml:space="preserve">11,52
</t>
  </si>
  <si>
    <t xml:space="preserve">92,32
</t>
  </si>
  <si>
    <t>08.07.006</t>
  </si>
  <si>
    <t>101-1963</t>
  </si>
  <si>
    <t>Канифоль сосновая</t>
  </si>
  <si>
    <t xml:space="preserve">25,6
</t>
  </si>
  <si>
    <t xml:space="preserve">255,35
</t>
  </si>
  <si>
    <t>26.02.065</t>
  </si>
  <si>
    <t>101-2143</t>
  </si>
  <si>
    <t>Краска</t>
  </si>
  <si>
    <t xml:space="preserve">19,1
</t>
  </si>
  <si>
    <t xml:space="preserve">63,75
</t>
  </si>
  <si>
    <t>МТРиЭ ЧО, Пост.от 15.02.2018 г. №7/1, п.373</t>
  </si>
  <si>
    <t>101-2206</t>
  </si>
  <si>
    <t>Дюбели пластмассовые с шурупами 12х70 мм</t>
  </si>
  <si>
    <t xml:space="preserve">10 шт.
</t>
  </si>
  <si>
    <t xml:space="preserve">7,8
</t>
  </si>
  <si>
    <t xml:space="preserve">19,05
</t>
  </si>
  <si>
    <t>Среднее (08.05.139,08.05.1391)</t>
  </si>
  <si>
    <t>101-2493</t>
  </si>
  <si>
    <t>Лента липкая изоляционная на поликасиновом компаунде марки ЛСЭПЛ, шириной 20-30 мм, толщиной от 0,14 до 0,19 мм</t>
  </si>
  <si>
    <t xml:space="preserve">91,3
</t>
  </si>
  <si>
    <t xml:space="preserve">466,77
</t>
  </si>
  <si>
    <t>18.06.104/29.94*89.25</t>
  </si>
  <si>
    <t>101-2499</t>
  </si>
  <si>
    <t>Лента изоляционная прорезиненная односторонняя ширина 20 мм, толщина 0,25-0,35 мм</t>
  </si>
  <si>
    <t xml:space="preserve">82,6
</t>
  </si>
  <si>
    <t xml:space="preserve">240,69
</t>
  </si>
  <si>
    <t>Среднее (18.06.104,18.06.107)</t>
  </si>
  <si>
    <t>110-0014</t>
  </si>
  <si>
    <t>Глухари</t>
  </si>
  <si>
    <t xml:space="preserve">100 шт.
</t>
  </si>
  <si>
    <t xml:space="preserve">180
</t>
  </si>
  <si>
    <t xml:space="preserve">1445,52
</t>
  </si>
  <si>
    <t>19.19.212</t>
  </si>
  <si>
    <t>113-8040</t>
  </si>
  <si>
    <t>Клей БМК-5к</t>
  </si>
  <si>
    <t xml:space="preserve">31,5
</t>
  </si>
  <si>
    <t xml:space="preserve">223,64
</t>
  </si>
  <si>
    <t>405-0219</t>
  </si>
  <si>
    <t>Гипсовые вяжущие, марка Г3</t>
  </si>
  <si>
    <t xml:space="preserve">1480
</t>
  </si>
  <si>
    <t xml:space="preserve">5145,83
</t>
  </si>
  <si>
    <t>Среднее (13.01.011, 13.01.012, 13.01.0121, 13.01.014, 13.01.010)</t>
  </si>
  <si>
    <t>502-0925</t>
  </si>
  <si>
    <t>Провода силовые с медной жилой с резиновой изоляцией, в оплетке из хлопчатобумажной пряжи, пропитанной противогнилостным составом марки ПРТО сечением 1х1,5 мм2</t>
  </si>
  <si>
    <t xml:space="preserve">1000 м
</t>
  </si>
  <si>
    <t xml:space="preserve">2030
</t>
  </si>
  <si>
    <t xml:space="preserve">17134,47
</t>
  </si>
  <si>
    <t>Среднее (17.03.603,17.03.832)</t>
  </si>
  <si>
    <t>506-1361</t>
  </si>
  <si>
    <t>Припои оловянно-свинцовые бессурьмянистые марки ПОС40</t>
  </si>
  <si>
    <t xml:space="preserve">87,4
</t>
  </si>
  <si>
    <t xml:space="preserve">764,1
</t>
  </si>
  <si>
    <t>08.16.193</t>
  </si>
  <si>
    <t>507-0702</t>
  </si>
  <si>
    <t>Трубка полихлорвиниловая ПХВ-305 диаметром 6-10 мм</t>
  </si>
  <si>
    <t xml:space="preserve">38,69
</t>
  </si>
  <si>
    <t xml:space="preserve">104,22
</t>
  </si>
  <si>
    <t>15.02.080</t>
  </si>
  <si>
    <t>509-0119</t>
  </si>
  <si>
    <t>Скобы монтажные СО-6-У3</t>
  </si>
  <si>
    <t xml:space="preserve">22,94
</t>
  </si>
  <si>
    <t xml:space="preserve">61,52
</t>
  </si>
  <si>
    <t>19.17.768.1</t>
  </si>
  <si>
    <t>509-1650</t>
  </si>
  <si>
    <t>Гильза кабельная медная ГМ 2,5</t>
  </si>
  <si>
    <t xml:space="preserve">шт.
</t>
  </si>
  <si>
    <t xml:space="preserve">0,91
</t>
  </si>
  <si>
    <t xml:space="preserve">2,4
</t>
  </si>
  <si>
    <t>19.18.4010</t>
  </si>
  <si>
    <t>509-1710</t>
  </si>
  <si>
    <t>Втулки В17</t>
  </si>
  <si>
    <t xml:space="preserve">1000 шт.
</t>
  </si>
  <si>
    <t xml:space="preserve">73,85
</t>
  </si>
  <si>
    <t xml:space="preserve">571,59
</t>
  </si>
  <si>
    <t>19.17.710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</si>
  <si>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</si>
  <si>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</si>
  <si>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</si>
  <si>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 xml:space="preserve">1
</t>
  </si>
  <si>
    <t xml:space="preserve">3
</t>
  </si>
  <si>
    <t>Прайс ООО ТСЦ "Сфера"</t>
  </si>
  <si>
    <t>Громкоговоритель LPA-05 W3-F. Цена 795/1,18/5,70*1,02</t>
  </si>
  <si>
    <t xml:space="preserve">120,56
</t>
  </si>
  <si>
    <t xml:space="preserve">687,19
</t>
  </si>
  <si>
    <t>...</t>
  </si>
  <si>
    <t xml:space="preserve">м
</t>
  </si>
  <si>
    <t xml:space="preserve">4,28
</t>
  </si>
  <si>
    <t xml:space="preserve">24,4
</t>
  </si>
  <si>
    <t xml:space="preserve">   - 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КПСнг(А)-FRLS 1х2х0,75. Цена 28,20/1,18/5,70*1,02</t>
  </si>
  <si>
    <t xml:space="preserve">   - Кабель для систем пожарной сигнализации с однопроволочными медными жилами, с изоляцией из огнестойкой кремнийорганической резины, в оболочке из ПВХ пластиката, не распространяющий горение, с низким дымо- и газовыделением марки КПСнг(А)-FRLS 2х2х0,75. Цена 38,40/1,18/5,70*1,02</t>
  </si>
  <si>
    <t xml:space="preserve">5,82
</t>
  </si>
  <si>
    <t xml:space="preserve">33,17
</t>
  </si>
  <si>
    <t xml:space="preserve">   - Труба м/пластик D 1/2. Цена 86/1,18/5,70*1,02</t>
  </si>
  <si>
    <t xml:space="preserve">13,04
</t>
  </si>
  <si>
    <t xml:space="preserve">74,33
</t>
  </si>
  <si>
    <t>ТССЦ-503-0725</t>
  </si>
  <si>
    <t>Коробка универсальная марки УК-2П</t>
  </si>
  <si>
    <t xml:space="preserve">4,65
</t>
  </si>
  <si>
    <t xml:space="preserve">21,39
</t>
  </si>
  <si>
    <t>19.07.600</t>
  </si>
  <si>
    <t>Итого по строительным материалам</t>
  </si>
  <si>
    <t xml:space="preserve">                  Оборудование</t>
  </si>
  <si>
    <t>Рокот ...</t>
  </si>
  <si>
    <t xml:space="preserve">826,72
</t>
  </si>
  <si>
    <t xml:space="preserve">3034,06
</t>
  </si>
  <si>
    <t xml:space="preserve">   - Рокот 2. Цена 3510/1,18/3,67*1,02</t>
  </si>
  <si>
    <t xml:space="preserve">   - Рокот 3. Цена 1380/1,18/3,67*1,02</t>
  </si>
  <si>
    <t xml:space="preserve">325,04
</t>
  </si>
  <si>
    <t xml:space="preserve">1192,9
</t>
  </si>
  <si>
    <t>ТССЦ-509-1808</t>
  </si>
  <si>
    <t>Батарея аккумуляторная АКБ-2 12В/2,2 А/ч</t>
  </si>
  <si>
    <t xml:space="preserve">71,77
</t>
  </si>
  <si>
    <t xml:space="preserve">311,01
</t>
  </si>
  <si>
    <t>24.22.061</t>
  </si>
  <si>
    <t>ТССЦ-509-1810</t>
  </si>
  <si>
    <t>Батарея аккумуляторная АКБ-7 12В/7 А/ч</t>
  </si>
  <si>
    <t xml:space="preserve">99,11
</t>
  </si>
  <si>
    <t xml:space="preserve">398,83
</t>
  </si>
  <si>
    <t>24.22.063</t>
  </si>
  <si>
    <t>Итого оборудование</t>
  </si>
  <si>
    <t xml:space="preserve"> </t>
  </si>
  <si>
    <t>Составлена в базисных ценах на 01.2000 г. и текущих ценах на 1 кв. 2018г</t>
  </si>
  <si>
    <t>на Речевое оповещение</t>
  </si>
  <si>
    <t>Составил:  Черпакова Н.А.</t>
  </si>
  <si>
    <t>_______________________________________________________/МАУ "ЧЕЛЯБМЕДТРАНС"/</t>
  </si>
  <si>
    <t>Стройка: МАУ "ЧЕЛЯБМЕДТРАНС"</t>
  </si>
  <si>
    <t>Объект: г. Челябинск, ул. Тухачевского, 23</t>
  </si>
  <si>
    <t>на Установку речевого оповещения</t>
  </si>
  <si>
    <t>ЛОКАЛЬНАЯ СМЕТА № 56/2018</t>
  </si>
  <si>
    <t>Приложение к договору № 67 от 08.10.2018г.</t>
  </si>
  <si>
    <t>___________________/____________/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</si>
</sst>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8" fillId="27" borderId="3" applyNumberFormat="0" applyAlignment="0" applyProtection="0"/>
    <xf numFmtId="0" fontId="39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132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7" fillId="0" borderId="0" xfId="132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132" applyFont="1" applyAlignment="1">
      <alignment horizontal="left"/>
      <protection/>
    </xf>
    <xf numFmtId="0" fontId="12" fillId="0" borderId="11" xfId="0" applyFont="1" applyBorder="1" applyAlignment="1">
      <alignment vertical="top"/>
    </xf>
    <xf numFmtId="181" fontId="12" fillId="0" borderId="12" xfId="86" applyNumberFormat="1" applyFont="1" applyBorder="1" applyAlignment="1">
      <alignment horizontal="right"/>
      <protection/>
    </xf>
    <xf numFmtId="0" fontId="9" fillId="0" borderId="0" xfId="0" applyFont="1" applyAlignment="1">
      <alignment horizontal="right" vertical="top"/>
    </xf>
    <xf numFmtId="0" fontId="7" fillId="0" borderId="0" xfId="79" applyFont="1">
      <alignment/>
      <protection/>
    </xf>
    <xf numFmtId="0" fontId="7" fillId="0" borderId="0" xfId="86" applyFont="1">
      <alignment/>
      <protection/>
    </xf>
    <xf numFmtId="2" fontId="12" fillId="0" borderId="13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right" vertical="top" wrapText="1"/>
    </xf>
    <xf numFmtId="2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65" applyFont="1" applyAlignment="1">
      <alignment horizontal="right" vertical="top" wrapText="1"/>
      <protection/>
    </xf>
    <xf numFmtId="0" fontId="9" fillId="0" borderId="0" xfId="0" applyFont="1" applyAlignment="1">
      <alignment/>
    </xf>
    <xf numFmtId="0" fontId="10" fillId="0" borderId="0" xfId="132" applyFont="1">
      <alignment horizontal="center"/>
      <protection/>
    </xf>
    <xf numFmtId="0" fontId="9" fillId="0" borderId="0" xfId="132" applyFont="1">
      <alignment horizontal="center"/>
      <protection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181" fontId="11" fillId="0" borderId="12" xfId="86" applyNumberFormat="1" applyFont="1" applyBorder="1" applyAlignment="1">
      <alignment horizontal="right"/>
      <protection/>
    </xf>
    <xf numFmtId="181" fontId="12" fillId="0" borderId="0" xfId="86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2" fontId="9" fillId="0" borderId="0" xfId="65" applyNumberFormat="1" applyFont="1" applyAlignment="1">
      <alignment horizontal="right" vertical="top" wrapText="1"/>
      <protection/>
    </xf>
    <xf numFmtId="2" fontId="7" fillId="0" borderId="0" xfId="0" applyNumberFormat="1" applyFont="1" applyAlignment="1">
      <alignment/>
    </xf>
    <xf numFmtId="2" fontId="7" fillId="0" borderId="0" xfId="65" applyNumberFormat="1" applyFont="1" applyAlignment="1">
      <alignment horizontal="right" vertical="top" wrapText="1"/>
      <protection/>
    </xf>
    <xf numFmtId="0" fontId="7" fillId="0" borderId="0" xfId="0" applyFont="1" applyAlignment="1">
      <alignment vertical="top"/>
    </xf>
    <xf numFmtId="0" fontId="7" fillId="0" borderId="19" xfId="121" applyFont="1" applyBorder="1">
      <alignment horizontal="center"/>
      <protection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0" fontId="15" fillId="0" borderId="19" xfId="0" applyFont="1" applyBorder="1" applyAlignment="1">
      <alignment horizontal="left" vertical="top" wrapText="1"/>
    </xf>
    <xf numFmtId="2" fontId="15" fillId="0" borderId="19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right" vertical="top" wrapText="1"/>
    </xf>
    <xf numFmtId="2" fontId="15" fillId="0" borderId="19" xfId="0" applyNumberFormat="1" applyFont="1" applyBorder="1" applyAlignment="1">
      <alignment horizontal="right" vertical="top" wrapText="1"/>
    </xf>
    <xf numFmtId="0" fontId="15" fillId="0" borderId="19" xfId="0" applyFont="1" applyBorder="1" applyAlignment="1">
      <alignment horizontal="right" vertical="top" wrapText="1"/>
    </xf>
    <xf numFmtId="2" fontId="9" fillId="0" borderId="19" xfId="0" applyNumberFormat="1" applyFont="1" applyBorder="1" applyAlignment="1">
      <alignment horizontal="right" vertical="top" wrapText="1"/>
    </xf>
    <xf numFmtId="0" fontId="9" fillId="0" borderId="19" xfId="0" applyFont="1" applyBorder="1" applyAlignment="1">
      <alignment horizontal="right" vertical="top" wrapText="1"/>
    </xf>
    <xf numFmtId="0" fontId="9" fillId="0" borderId="19" xfId="0" applyFont="1" applyBorder="1" applyAlignment="1">
      <alignment horizontal="left" vertical="top" wrapText="1"/>
    </xf>
    <xf numFmtId="2" fontId="9" fillId="0" borderId="19" xfId="0" applyNumberFormat="1" applyFont="1" applyBorder="1" applyAlignment="1">
      <alignment horizontal="left" vertical="top" wrapText="1"/>
    </xf>
    <xf numFmtId="49" fontId="9" fillId="0" borderId="19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47" applyFont="1" applyBorder="1">
      <alignment horizontal="center"/>
      <protection/>
    </xf>
    <xf numFmtId="0" fontId="7" fillId="0" borderId="1" xfId="47" applyFont="1" applyBorder="1">
      <alignment horizontal="center"/>
      <protection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/>
    </xf>
    <xf numFmtId="49" fontId="12" fillId="0" borderId="1" xfId="0" applyNumberFormat="1" applyFont="1" applyBorder="1" applyAlignment="1">
      <alignment horizontal="left" vertical="top" wrapText="1"/>
    </xf>
    <xf numFmtId="2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right" vertical="top"/>
    </xf>
    <xf numFmtId="49" fontId="12" fillId="0" borderId="19" xfId="0" applyNumberFormat="1" applyFont="1" applyBorder="1" applyAlignment="1">
      <alignment horizontal="left" vertical="top" wrapText="1"/>
    </xf>
    <xf numFmtId="2" fontId="12" fillId="0" borderId="19" xfId="0" applyNumberFormat="1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/>
    </xf>
    <xf numFmtId="2" fontId="12" fillId="0" borderId="19" xfId="0" applyNumberFormat="1" applyFont="1" applyBorder="1" applyAlignment="1">
      <alignment horizontal="right" vertical="top" wrapText="1"/>
    </xf>
    <xf numFmtId="2" fontId="12" fillId="0" borderId="19" xfId="0" applyNumberFormat="1" applyFont="1" applyBorder="1" applyAlignment="1">
      <alignment horizontal="right" vertical="top"/>
    </xf>
    <xf numFmtId="1" fontId="11" fillId="0" borderId="19" xfId="0" applyNumberFormat="1" applyFont="1" applyBorder="1" applyAlignment="1">
      <alignment horizontal="right" vertical="top" wrapText="1"/>
    </xf>
    <xf numFmtId="2" fontId="9" fillId="0" borderId="1" xfId="65" applyNumberFormat="1" applyFont="1" applyBorder="1" applyAlignment="1">
      <alignment horizontal="right" vertical="top" wrapText="1"/>
      <protection/>
    </xf>
    <xf numFmtId="2" fontId="7" fillId="0" borderId="1" xfId="0" applyNumberFormat="1" applyFont="1" applyBorder="1" applyAlignment="1">
      <alignment/>
    </xf>
    <xf numFmtId="2" fontId="7" fillId="0" borderId="1" xfId="65" applyNumberFormat="1" applyFont="1" applyBorder="1" applyAlignment="1">
      <alignment horizontal="right" vertical="top" wrapText="1"/>
      <protection/>
    </xf>
    <xf numFmtId="0" fontId="9" fillId="0" borderId="1" xfId="65" applyFont="1" applyBorder="1" applyAlignment="1">
      <alignment horizontal="right" vertical="top" wrapText="1"/>
      <protection/>
    </xf>
    <xf numFmtId="0" fontId="9" fillId="0" borderId="0" xfId="135" applyFont="1" applyAlignment="1">
      <alignment horizontal="left" vertical="top"/>
      <protection/>
    </xf>
    <xf numFmtId="0" fontId="10" fillId="0" borderId="0" xfId="132" applyFont="1">
      <alignment horizontal="center"/>
      <protection/>
    </xf>
    <xf numFmtId="0" fontId="9" fillId="0" borderId="0" xfId="132" applyFont="1">
      <alignment horizontal="center"/>
      <protection/>
    </xf>
    <xf numFmtId="0" fontId="12" fillId="0" borderId="0" xfId="132" applyFont="1">
      <alignment horizontal="center"/>
      <protection/>
    </xf>
    <xf numFmtId="0" fontId="9" fillId="0" borderId="0" xfId="132" applyFont="1" applyAlignment="1">
      <alignment horizontal="left"/>
      <protection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11" fillId="0" borderId="20" xfId="79" applyNumberFormat="1" applyFont="1" applyBorder="1" applyAlignment="1">
      <alignment horizontal="right"/>
      <protection/>
    </xf>
    <xf numFmtId="2" fontId="11" fillId="0" borderId="12" xfId="79" applyNumberFormat="1" applyFont="1" applyBorder="1" applyAlignment="1">
      <alignment horizontal="right"/>
      <protection/>
    </xf>
    <xf numFmtId="182" fontId="12" fillId="0" borderId="20" xfId="86" applyNumberFormat="1" applyFont="1" applyBorder="1" applyAlignment="1">
      <alignment horizontal="right"/>
      <protection/>
    </xf>
    <xf numFmtId="182" fontId="12" fillId="0" borderId="12" xfId="86" applyNumberFormat="1" applyFont="1" applyBorder="1" applyAlignment="1">
      <alignment horizontal="right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0" borderId="1" xfId="65" applyFont="1" applyBorder="1" applyAlignment="1">
      <alignment horizontal="left" vertical="top" wrapText="1"/>
      <protection/>
    </xf>
    <xf numFmtId="0" fontId="12" fillId="0" borderId="1" xfId="65" applyFont="1" applyBorder="1" applyAlignment="1">
      <alignment horizontal="left" vertical="top" wrapTex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тМТСН 4" xfId="37"/>
    <cellStyle name="АктМТСН 5" xfId="38"/>
    <cellStyle name="АктМТСН 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едРесурсов" xfId="47"/>
    <cellStyle name="ВедРесурсовАкт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ндексы" xfId="58"/>
    <cellStyle name="Индексы 2" xfId="59"/>
    <cellStyle name="Индексы 3" xfId="60"/>
    <cellStyle name="Индексы 4" xfId="61"/>
    <cellStyle name="Индексы 5" xfId="62"/>
    <cellStyle name="Индексы 6" xfId="63"/>
    <cellStyle name="Итог" xfId="64"/>
    <cellStyle name="Итоги" xfId="65"/>
    <cellStyle name="ИтогоАктБазЦ" xfId="66"/>
    <cellStyle name="ИтогоАктБИМ" xfId="67"/>
    <cellStyle name="ИтогоАктБИМ 2" xfId="68"/>
    <cellStyle name="ИтогоАктБИМ 3" xfId="69"/>
    <cellStyle name="ИтогоАктБИМ 4" xfId="70"/>
    <cellStyle name="ИтогоАктБИМ 5" xfId="71"/>
    <cellStyle name="ИтогоАктБИМ 6" xfId="72"/>
    <cellStyle name="ИтогоАктРесМет" xfId="73"/>
    <cellStyle name="ИтогоАктРесМет 2" xfId="74"/>
    <cellStyle name="ИтогоАктРесМет 3" xfId="75"/>
    <cellStyle name="ИтогоАктРесМет 4" xfId="76"/>
    <cellStyle name="ИтогоАктРесМет 5" xfId="77"/>
    <cellStyle name="ИтогоАктРесМет 6" xfId="78"/>
    <cellStyle name="ИтогоБазЦ" xfId="79"/>
    <cellStyle name="ИтогоБИМ" xfId="80"/>
    <cellStyle name="ИтогоБИМ 2" xfId="81"/>
    <cellStyle name="ИтогоБИМ 3" xfId="82"/>
    <cellStyle name="ИтогоБИМ 4" xfId="83"/>
    <cellStyle name="ИтогоБИМ 5" xfId="84"/>
    <cellStyle name="ИтогоБИМ 6" xfId="85"/>
    <cellStyle name="ИтогоРесМет" xfId="86"/>
    <cellStyle name="ИтогоРесМет 2" xfId="87"/>
    <cellStyle name="ИтогоРесМет 3" xfId="88"/>
    <cellStyle name="ИтогоРесМет 4" xfId="89"/>
    <cellStyle name="ИтогоРесМет 5" xfId="90"/>
    <cellStyle name="ИтогоРесМет 6" xfId="91"/>
    <cellStyle name="Контрольная ячейка" xfId="92"/>
    <cellStyle name="ЛокСмета" xfId="93"/>
    <cellStyle name="ЛокСмМТСН" xfId="94"/>
    <cellStyle name="ЛокСмМТСН 2" xfId="95"/>
    <cellStyle name="ЛокСмМТСН 3" xfId="96"/>
    <cellStyle name="ЛокСмМТСН 4" xfId="97"/>
    <cellStyle name="ЛокСмМТСН 5" xfId="98"/>
    <cellStyle name="ЛокСмМТСН 6" xfId="99"/>
    <cellStyle name="М29" xfId="100"/>
    <cellStyle name="М29 2" xfId="101"/>
    <cellStyle name="М29 3" xfId="102"/>
    <cellStyle name="М29 4" xfId="103"/>
    <cellStyle name="М29 5" xfId="104"/>
    <cellStyle name="М29 6" xfId="105"/>
    <cellStyle name="Название" xfId="106"/>
    <cellStyle name="Нейтральный" xfId="107"/>
    <cellStyle name="ОбСмета" xfId="108"/>
    <cellStyle name="ОбСмета 2" xfId="109"/>
    <cellStyle name="ОбСмета 3" xfId="110"/>
    <cellStyle name="ОбСмета 4" xfId="111"/>
    <cellStyle name="ОбСмета 5" xfId="112"/>
    <cellStyle name="ОбСмета 6" xfId="113"/>
    <cellStyle name="Followed Hyperlink" xfId="114"/>
    <cellStyle name="Параметр" xfId="115"/>
    <cellStyle name="ПеременныеСметы" xfId="116"/>
    <cellStyle name="Плохой" xfId="117"/>
    <cellStyle name="Пояснение" xfId="118"/>
    <cellStyle name="Примечание" xfId="119"/>
    <cellStyle name="Percent" xfId="120"/>
    <cellStyle name="РесСмета" xfId="121"/>
    <cellStyle name="СводВедРес" xfId="122"/>
    <cellStyle name="СводкаСтоимРаб" xfId="123"/>
    <cellStyle name="СводРасч" xfId="124"/>
    <cellStyle name="СводРасч 2" xfId="125"/>
    <cellStyle name="СводРасч 3" xfId="126"/>
    <cellStyle name="СводРасч 4" xfId="127"/>
    <cellStyle name="СводРасч 5" xfId="128"/>
    <cellStyle name="СводРасч 6" xfId="129"/>
    <cellStyle name="Связанная ячейка" xfId="130"/>
    <cellStyle name="Текст предупреждения" xfId="131"/>
    <cellStyle name="Титул" xfId="132"/>
    <cellStyle name="Comma" xfId="133"/>
    <cellStyle name="Comma [0]" xfId="134"/>
    <cellStyle name="Хвост" xfId="135"/>
    <cellStyle name="Хороший" xfId="136"/>
    <cellStyle name="Ценник" xfId="137"/>
    <cellStyle name="Экспертиза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53"/>
  <sheetViews>
    <sheetView showGridLines="0" tabSelected="1" view="pageBreakPreview" zoomScaleSheetLayoutView="100" zoomScalePageLayoutView="0" workbookViewId="0" topLeftCell="A1">
      <selection activeCell="D101" sqref="D101"/>
    </sheetView>
  </sheetViews>
  <sheetFormatPr defaultColWidth="9.00390625" defaultRowHeight="12.75" outlineLevelRow="1"/>
  <cols>
    <col min="1" max="1" width="6.00390625" style="1" customWidth="1"/>
    <col min="2" max="2" width="35.75390625" style="1" customWidth="1"/>
    <col min="3" max="3" width="11.875" style="1" customWidth="1"/>
    <col min="4" max="6" width="11.625" style="1" customWidth="1"/>
    <col min="7" max="7" width="12.75390625" style="1" customWidth="1"/>
    <col min="8" max="8" width="11.875" style="1" customWidth="1"/>
    <col min="9" max="9" width="11.625" style="1" customWidth="1"/>
    <col min="10" max="10" width="12.75390625" style="1" customWidth="1"/>
    <col min="11" max="11" width="11.625" style="1" customWidth="1"/>
    <col min="12" max="20" width="9.125" style="1" hidden="1" customWidth="1"/>
    <col min="21" max="21" width="11.625" style="1" customWidth="1"/>
    <col min="22" max="23" width="0" style="1" hidden="1" customWidth="1"/>
    <col min="24" max="26" width="9.125" style="1" customWidth="1"/>
    <col min="27" max="27" width="0" style="1" hidden="1" customWidth="1"/>
    <col min="28" max="16384" width="9.125" style="1" customWidth="1"/>
  </cols>
  <sheetData>
    <row r="1" ht="12.75"/>
    <row r="2" spans="1:8" ht="15.75">
      <c r="A2" s="2" t="s">
        <v>38</v>
      </c>
      <c r="H2" s="3" t="s">
        <v>39</v>
      </c>
    </row>
    <row r="3" spans="1:8" ht="15.75">
      <c r="A3" s="2"/>
      <c r="H3" s="3"/>
    </row>
    <row r="4" spans="1:8" ht="12.75">
      <c r="A4" s="4" t="s">
        <v>490</v>
      </c>
      <c r="B4" s="5"/>
      <c r="C4" s="5"/>
      <c r="D4" s="5"/>
      <c r="E4" s="5"/>
      <c r="F4" s="5"/>
      <c r="G4" s="5"/>
      <c r="H4" s="6" t="s">
        <v>496</v>
      </c>
    </row>
    <row r="5" spans="1:8" ht="12.75">
      <c r="A5" s="5" t="s">
        <v>40</v>
      </c>
      <c r="B5" s="5"/>
      <c r="C5" s="5"/>
      <c r="D5" s="5"/>
      <c r="E5" s="5"/>
      <c r="F5" s="5"/>
      <c r="G5" s="5"/>
      <c r="H5" s="7" t="s">
        <v>41</v>
      </c>
    </row>
    <row r="6" spans="1:8" ht="12.75">
      <c r="A6" s="5"/>
      <c r="B6" s="5"/>
      <c r="C6" s="5"/>
      <c r="D6" s="5"/>
      <c r="E6" s="5"/>
      <c r="F6" s="5"/>
      <c r="G6" s="5"/>
      <c r="H6" s="5"/>
    </row>
    <row r="7" spans="1:4" s="10" customFormat="1" ht="12">
      <c r="A7" s="8"/>
      <c r="B7" s="9"/>
      <c r="C7" s="9"/>
      <c r="D7" s="9"/>
    </row>
    <row r="8" spans="1:4" s="10" customFormat="1" ht="12">
      <c r="A8" s="11" t="s">
        <v>491</v>
      </c>
      <c r="B8" s="9"/>
      <c r="C8" s="9"/>
      <c r="D8" s="9"/>
    </row>
    <row r="9" spans="1:4" s="10" customFormat="1" ht="12">
      <c r="A9" s="8"/>
      <c r="B9" s="9"/>
      <c r="C9" s="9"/>
      <c r="D9" s="9"/>
    </row>
    <row r="10" spans="1:4" s="10" customFormat="1" ht="12">
      <c r="A10" s="11" t="s">
        <v>492</v>
      </c>
      <c r="B10" s="9"/>
      <c r="C10" s="9"/>
      <c r="D10" s="9"/>
    </row>
    <row r="11" spans="1:21" s="10" customFormat="1" ht="15">
      <c r="A11" s="103" t="s">
        <v>494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s="10" customFormat="1" ht="12">
      <c r="A12" s="104" t="s">
        <v>36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21" s="10" customFormat="1" ht="12">
      <c r="A13" s="105" t="s">
        <v>493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</row>
    <row r="14" spans="1:21" s="10" customFormat="1" ht="12">
      <c r="A14" s="106" t="s">
        <v>4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="10" customFormat="1" ht="12">
      <c r="A15" s="10" t="s">
        <v>495</v>
      </c>
    </row>
    <row r="16" spans="7:21" s="10" customFormat="1" ht="12">
      <c r="G16" s="107" t="s">
        <v>21</v>
      </c>
      <c r="H16" s="108"/>
      <c r="I16" s="109"/>
      <c r="J16" s="107" t="s">
        <v>22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9"/>
    </row>
    <row r="17" spans="4:21" s="10" customFormat="1" ht="12.75">
      <c r="D17" s="8" t="s">
        <v>5</v>
      </c>
      <c r="G17" s="110">
        <f>15422.32/1000</f>
        <v>15.42232</v>
      </c>
      <c r="H17" s="111"/>
      <c r="I17" s="12" t="s">
        <v>6</v>
      </c>
      <c r="J17" s="112">
        <f>99670/1000</f>
        <v>99.67</v>
      </c>
      <c r="K17" s="113"/>
      <c r="L17" s="13"/>
      <c r="M17" s="13"/>
      <c r="N17" s="13"/>
      <c r="O17" s="13"/>
      <c r="P17" s="13"/>
      <c r="Q17" s="13"/>
      <c r="R17" s="13"/>
      <c r="S17" s="13"/>
      <c r="T17" s="13"/>
      <c r="U17" s="12" t="s">
        <v>6</v>
      </c>
    </row>
    <row r="18" spans="4:23" s="10" customFormat="1" ht="12.75">
      <c r="D18" s="8" t="s">
        <v>7</v>
      </c>
      <c r="G18" s="110">
        <f>(V18+V19)/1000</f>
        <v>0.13311</v>
      </c>
      <c r="H18" s="111"/>
      <c r="I18" s="12" t="s">
        <v>8</v>
      </c>
      <c r="J18" s="112">
        <f>(W18+W19)/1000</f>
        <v>0.13311</v>
      </c>
      <c r="K18" s="113"/>
      <c r="L18" s="13"/>
      <c r="M18" s="13"/>
      <c r="N18" s="13"/>
      <c r="O18" s="13"/>
      <c r="P18" s="13"/>
      <c r="Q18" s="13"/>
      <c r="R18" s="13"/>
      <c r="S18" s="13"/>
      <c r="T18" s="13"/>
      <c r="U18" s="12" t="s">
        <v>8</v>
      </c>
      <c r="V18" s="15">
        <v>133.11</v>
      </c>
      <c r="W18" s="16">
        <v>133.11</v>
      </c>
    </row>
    <row r="19" spans="4:23" s="10" customFormat="1" ht="12.75">
      <c r="D19" s="8" t="s">
        <v>9</v>
      </c>
      <c r="G19" s="110">
        <f>1601.46/1000</f>
        <v>1.60146</v>
      </c>
      <c r="H19" s="111"/>
      <c r="I19" s="12" t="s">
        <v>6</v>
      </c>
      <c r="J19" s="112">
        <f>20162.04/1000</f>
        <v>20.16204</v>
      </c>
      <c r="K19" s="113"/>
      <c r="L19" s="13"/>
      <c r="M19" s="13"/>
      <c r="N19" s="13"/>
      <c r="O19" s="13"/>
      <c r="P19" s="13"/>
      <c r="Q19" s="13"/>
      <c r="R19" s="13"/>
      <c r="S19" s="13"/>
      <c r="T19" s="13"/>
      <c r="U19" s="12" t="s">
        <v>6</v>
      </c>
      <c r="V19" s="15"/>
      <c r="W19" s="16"/>
    </row>
    <row r="20" spans="6:21" s="10" customFormat="1" ht="12">
      <c r="F20" s="9"/>
      <c r="G20" s="17"/>
      <c r="H20" s="17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8"/>
    </row>
    <row r="21" spans="2:21" s="10" customFormat="1" ht="12">
      <c r="B21" s="9"/>
      <c r="C21" s="9"/>
      <c r="D21" s="9"/>
      <c r="F21" s="14"/>
      <c r="G21" s="20"/>
      <c r="H21" s="20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="10" customFormat="1" ht="12">
      <c r="A22" s="8" t="s">
        <v>487</v>
      </c>
    </row>
    <row r="23" s="10" customFormat="1" ht="12.75" thickBot="1">
      <c r="A23" s="23"/>
    </row>
    <row r="24" spans="1:21" s="25" customFormat="1" ht="27" customHeight="1" thickBot="1">
      <c r="A24" s="114" t="s">
        <v>10</v>
      </c>
      <c r="B24" s="114" t="s">
        <v>11</v>
      </c>
      <c r="C24" s="114" t="s">
        <v>12</v>
      </c>
      <c r="D24" s="116" t="s">
        <v>13</v>
      </c>
      <c r="E24" s="116"/>
      <c r="F24" s="116"/>
      <c r="G24" s="116" t="s">
        <v>14</v>
      </c>
      <c r="H24" s="116"/>
      <c r="I24" s="116"/>
      <c r="J24" s="116" t="s">
        <v>15</v>
      </c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1:21" s="25" customFormat="1" ht="22.5" customHeight="1" thickBot="1">
      <c r="A25" s="114"/>
      <c r="B25" s="114"/>
      <c r="C25" s="114"/>
      <c r="D25" s="117" t="s">
        <v>2</v>
      </c>
      <c r="E25" s="24" t="s">
        <v>16</v>
      </c>
      <c r="F25" s="24" t="s">
        <v>17</v>
      </c>
      <c r="G25" s="117" t="s">
        <v>2</v>
      </c>
      <c r="H25" s="24" t="s">
        <v>16</v>
      </c>
      <c r="I25" s="24" t="s">
        <v>17</v>
      </c>
      <c r="J25" s="117" t="s">
        <v>2</v>
      </c>
      <c r="K25" s="24" t="s">
        <v>16</v>
      </c>
      <c r="L25" s="24"/>
      <c r="M25" s="24"/>
      <c r="N25" s="24"/>
      <c r="O25" s="24"/>
      <c r="P25" s="24"/>
      <c r="Q25" s="24"/>
      <c r="R25" s="24"/>
      <c r="S25" s="24"/>
      <c r="T25" s="24"/>
      <c r="U25" s="24" t="s">
        <v>17</v>
      </c>
    </row>
    <row r="26" spans="1:21" s="25" customFormat="1" ht="22.5" customHeight="1">
      <c r="A26" s="115"/>
      <c r="B26" s="115"/>
      <c r="C26" s="115"/>
      <c r="D26" s="118"/>
      <c r="E26" s="26" t="s">
        <v>18</v>
      </c>
      <c r="F26" s="26" t="s">
        <v>19</v>
      </c>
      <c r="G26" s="118"/>
      <c r="H26" s="26" t="s">
        <v>18</v>
      </c>
      <c r="I26" s="26" t="s">
        <v>19</v>
      </c>
      <c r="J26" s="118"/>
      <c r="K26" s="26" t="s">
        <v>18</v>
      </c>
      <c r="L26" s="26"/>
      <c r="M26" s="26"/>
      <c r="N26" s="26"/>
      <c r="O26" s="26"/>
      <c r="P26" s="26"/>
      <c r="Q26" s="26"/>
      <c r="R26" s="26"/>
      <c r="S26" s="26"/>
      <c r="T26" s="26"/>
      <c r="U26" s="26" t="s">
        <v>19</v>
      </c>
    </row>
    <row r="27" spans="1:21" s="9" customFormat="1" ht="12.75">
      <c r="A27" s="52">
        <v>1</v>
      </c>
      <c r="B27" s="52">
        <v>2</v>
      </c>
      <c r="C27" s="52">
        <v>3</v>
      </c>
      <c r="D27" s="52">
        <v>4</v>
      </c>
      <c r="E27" s="52">
        <v>5</v>
      </c>
      <c r="F27" s="52">
        <v>6</v>
      </c>
      <c r="G27" s="52">
        <v>7</v>
      </c>
      <c r="H27" s="52">
        <v>8</v>
      </c>
      <c r="I27" s="52">
        <v>9</v>
      </c>
      <c r="J27" s="52">
        <v>10</v>
      </c>
      <c r="K27" s="52">
        <v>11</v>
      </c>
      <c r="L27" s="52"/>
      <c r="M27" s="52"/>
      <c r="N27" s="52"/>
      <c r="O27" s="52"/>
      <c r="P27" s="52"/>
      <c r="Q27" s="52"/>
      <c r="R27" s="52"/>
      <c r="S27" s="52"/>
      <c r="T27" s="52"/>
      <c r="U27" s="52">
        <v>12</v>
      </c>
    </row>
    <row r="28" spans="1:21" s="32" customFormat="1" ht="21" customHeight="1">
      <c r="A28" s="119" t="s">
        <v>42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32" customFormat="1" ht="84">
      <c r="A29" s="53">
        <v>1</v>
      </c>
      <c r="B29" s="54" t="s">
        <v>43</v>
      </c>
      <c r="C29" s="55" t="s">
        <v>44</v>
      </c>
      <c r="D29" s="56">
        <v>237.09</v>
      </c>
      <c r="E29" s="57">
        <v>81.6</v>
      </c>
      <c r="F29" s="56">
        <v>155.49</v>
      </c>
      <c r="G29" s="56" t="s">
        <v>45</v>
      </c>
      <c r="H29" s="56">
        <v>1.63</v>
      </c>
      <c r="I29" s="56">
        <v>3.11</v>
      </c>
      <c r="J29" s="56" t="s">
        <v>46</v>
      </c>
      <c r="K29" s="57">
        <v>20.56</v>
      </c>
      <c r="L29" s="57"/>
      <c r="M29" s="57"/>
      <c r="N29" s="57" t="s">
        <v>47</v>
      </c>
      <c r="O29" s="57"/>
      <c r="P29" s="57"/>
      <c r="Q29" s="57"/>
      <c r="R29" s="57"/>
      <c r="S29" s="57"/>
      <c r="T29" s="57"/>
      <c r="U29" s="57">
        <v>11.87</v>
      </c>
    </row>
    <row r="30" spans="1:26" s="9" customFormat="1" ht="33.75" hidden="1" outlineLevel="1">
      <c r="A30" s="58"/>
      <c r="B30" s="59" t="s">
        <v>48</v>
      </c>
      <c r="C30" s="60">
        <v>0.15</v>
      </c>
      <c r="D30" s="61">
        <v>10.78</v>
      </c>
      <c r="E30" s="62">
        <v>10.78</v>
      </c>
      <c r="F30" s="61"/>
      <c r="G30" s="61">
        <v>1.62</v>
      </c>
      <c r="H30" s="61">
        <v>1.62</v>
      </c>
      <c r="I30" s="61"/>
      <c r="J30" s="61">
        <v>20.37</v>
      </c>
      <c r="K30" s="62">
        <v>20.37</v>
      </c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32"/>
      <c r="W30" s="32"/>
      <c r="X30" s="32"/>
      <c r="Y30" s="32"/>
      <c r="Z30" s="32"/>
    </row>
    <row r="31" spans="1:26" s="9" customFormat="1" ht="45" hidden="1" outlineLevel="1">
      <c r="A31" s="63"/>
      <c r="B31" s="64" t="s">
        <v>49</v>
      </c>
      <c r="C31" s="65">
        <v>0.12</v>
      </c>
      <c r="D31" s="66">
        <v>26.31</v>
      </c>
      <c r="E31" s="67"/>
      <c r="F31" s="66">
        <v>26.31</v>
      </c>
      <c r="G31" s="66">
        <v>3.16</v>
      </c>
      <c r="H31" s="66"/>
      <c r="I31" s="66">
        <v>3.16</v>
      </c>
      <c r="J31" s="66">
        <v>12.05</v>
      </c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>
        <v>12.05</v>
      </c>
      <c r="V31" s="32"/>
      <c r="W31" s="32"/>
      <c r="X31" s="32"/>
      <c r="Y31" s="32"/>
      <c r="Z31" s="32"/>
    </row>
    <row r="32" spans="1:26" s="9" customFormat="1" ht="12" collapsed="1">
      <c r="A32" s="121" t="s">
        <v>50</v>
      </c>
      <c r="B32" s="122"/>
      <c r="C32" s="122"/>
      <c r="D32" s="122"/>
      <c r="E32" s="122"/>
      <c r="F32" s="122"/>
      <c r="G32" s="56">
        <v>4.74</v>
      </c>
      <c r="H32" s="56">
        <v>1.63</v>
      </c>
      <c r="I32" s="56">
        <v>3.11</v>
      </c>
      <c r="J32" s="56">
        <v>32.43</v>
      </c>
      <c r="K32" s="57">
        <v>20.56</v>
      </c>
      <c r="L32" s="57"/>
      <c r="M32" s="57"/>
      <c r="N32" s="57"/>
      <c r="O32" s="57"/>
      <c r="P32" s="57"/>
      <c r="Q32" s="57"/>
      <c r="R32" s="57"/>
      <c r="S32" s="57"/>
      <c r="T32" s="57"/>
      <c r="U32" s="57">
        <v>11.87</v>
      </c>
      <c r="V32" s="32"/>
      <c r="W32" s="32"/>
      <c r="X32" s="32"/>
      <c r="Y32" s="32"/>
      <c r="Z32" s="32"/>
    </row>
    <row r="33" spans="1:26" s="9" customFormat="1" ht="12">
      <c r="A33" s="121" t="s">
        <v>51</v>
      </c>
      <c r="B33" s="122"/>
      <c r="C33" s="122"/>
      <c r="D33" s="122"/>
      <c r="E33" s="122"/>
      <c r="F33" s="122"/>
      <c r="G33" s="56">
        <v>2.78</v>
      </c>
      <c r="H33" s="56"/>
      <c r="I33" s="56"/>
      <c r="J33" s="56">
        <v>19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32"/>
      <c r="W33" s="32"/>
      <c r="X33" s="32"/>
      <c r="Y33" s="32"/>
      <c r="Z33" s="32"/>
    </row>
    <row r="34" spans="1:26" s="34" customFormat="1" ht="12">
      <c r="A34" s="121" t="s">
        <v>52</v>
      </c>
      <c r="B34" s="122"/>
      <c r="C34" s="122"/>
      <c r="D34" s="122"/>
      <c r="E34" s="122"/>
      <c r="F34" s="122"/>
      <c r="G34" s="56"/>
      <c r="H34" s="56"/>
      <c r="I34" s="56"/>
      <c r="J34" s="56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32"/>
      <c r="W34" s="32"/>
      <c r="X34" s="32"/>
      <c r="Y34" s="32"/>
      <c r="Z34" s="32"/>
    </row>
    <row r="35" spans="1:26" ht="25.5" customHeight="1">
      <c r="A35" s="121" t="s">
        <v>53</v>
      </c>
      <c r="B35" s="122"/>
      <c r="C35" s="122"/>
      <c r="D35" s="122"/>
      <c r="E35" s="122"/>
      <c r="F35" s="122"/>
      <c r="G35" s="56">
        <v>-1.96</v>
      </c>
      <c r="H35" s="56">
        <v>-0.68</v>
      </c>
      <c r="I35" s="56">
        <v>-1.29</v>
      </c>
      <c r="J35" s="56">
        <v>-13.43</v>
      </c>
      <c r="K35" s="57">
        <v>-8.51</v>
      </c>
      <c r="L35" s="57"/>
      <c r="M35" s="57"/>
      <c r="N35" s="57"/>
      <c r="O35" s="57"/>
      <c r="P35" s="57"/>
      <c r="Q35" s="57"/>
      <c r="R35" s="57"/>
      <c r="S35" s="57"/>
      <c r="T35" s="57"/>
      <c r="U35" s="57">
        <v>-4.92</v>
      </c>
      <c r="V35" s="32"/>
      <c r="W35" s="32"/>
      <c r="X35" s="32"/>
      <c r="Y35" s="32"/>
      <c r="Z35" s="32"/>
    </row>
    <row r="36" spans="1:26" ht="12.75">
      <c r="A36" s="125" t="s">
        <v>58</v>
      </c>
      <c r="B36" s="126"/>
      <c r="C36" s="126"/>
      <c r="D36" s="126"/>
      <c r="E36" s="126"/>
      <c r="F36" s="126"/>
      <c r="G36" s="56">
        <v>1.06</v>
      </c>
      <c r="H36" s="56"/>
      <c r="I36" s="56"/>
      <c r="J36" s="56">
        <v>11.33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32"/>
      <c r="W36" s="32"/>
      <c r="X36" s="32"/>
      <c r="Y36" s="32"/>
      <c r="Z36" s="32"/>
    </row>
    <row r="37" spans="1:26" ht="12.75">
      <c r="A37" s="125" t="s">
        <v>59</v>
      </c>
      <c r="B37" s="126"/>
      <c r="C37" s="126"/>
      <c r="D37" s="126"/>
      <c r="E37" s="126"/>
      <c r="F37" s="126"/>
      <c r="G37" s="56">
        <v>0.67</v>
      </c>
      <c r="H37" s="56"/>
      <c r="I37" s="56"/>
      <c r="J37" s="56">
        <v>6.75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2"/>
      <c r="W37" s="32"/>
      <c r="X37" s="32"/>
      <c r="Y37" s="32"/>
      <c r="Z37" s="32"/>
    </row>
    <row r="38" spans="1:26" ht="12.75">
      <c r="A38" s="123" t="s">
        <v>61</v>
      </c>
      <c r="B38" s="124"/>
      <c r="C38" s="124"/>
      <c r="D38" s="124"/>
      <c r="E38" s="124"/>
      <c r="F38" s="124"/>
      <c r="G38" s="68">
        <v>4.51</v>
      </c>
      <c r="H38" s="68"/>
      <c r="I38" s="68"/>
      <c r="J38" s="68">
        <v>37.08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32"/>
      <c r="W38" s="32"/>
      <c r="X38" s="32"/>
      <c r="Y38" s="32"/>
      <c r="Z38" s="32"/>
    </row>
    <row r="39" spans="1:26" ht="21" customHeight="1">
      <c r="A39" s="119" t="s">
        <v>62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32"/>
      <c r="W39" s="32"/>
      <c r="X39" s="32"/>
      <c r="Y39" s="32"/>
      <c r="Z39" s="32"/>
    </row>
    <row r="40" spans="1:26" ht="72">
      <c r="A40" s="53">
        <v>2</v>
      </c>
      <c r="B40" s="54" t="s">
        <v>63</v>
      </c>
      <c r="C40" s="55" t="s">
        <v>64</v>
      </c>
      <c r="D40" s="56">
        <v>83.87</v>
      </c>
      <c r="E40" s="57" t="s">
        <v>65</v>
      </c>
      <c r="F40" s="56">
        <v>0.39</v>
      </c>
      <c r="G40" s="56" t="s">
        <v>66</v>
      </c>
      <c r="H40" s="56" t="s">
        <v>67</v>
      </c>
      <c r="I40" s="56">
        <v>1.17</v>
      </c>
      <c r="J40" s="56" t="s">
        <v>68</v>
      </c>
      <c r="K40" s="57" t="s">
        <v>69</v>
      </c>
      <c r="L40" s="57"/>
      <c r="M40" s="57"/>
      <c r="N40" s="57" t="s">
        <v>47</v>
      </c>
      <c r="O40" s="57"/>
      <c r="P40" s="57"/>
      <c r="Q40" s="57"/>
      <c r="R40" s="57"/>
      <c r="S40" s="57"/>
      <c r="T40" s="57"/>
      <c r="U40" s="57">
        <v>6.63</v>
      </c>
      <c r="V40" s="32"/>
      <c r="W40" s="32"/>
      <c r="X40" s="32"/>
      <c r="Y40" s="32"/>
      <c r="Z40" s="32"/>
    </row>
    <row r="41" spans="1:26" ht="33.75" hidden="1" outlineLevel="1">
      <c r="A41" s="58"/>
      <c r="B41" s="59" t="s">
        <v>70</v>
      </c>
      <c r="C41" s="60">
        <v>17.28</v>
      </c>
      <c r="D41" s="61">
        <v>13.09</v>
      </c>
      <c r="E41" s="62">
        <v>13.09</v>
      </c>
      <c r="F41" s="61"/>
      <c r="G41" s="61">
        <v>226.2</v>
      </c>
      <c r="H41" s="61">
        <v>226.2</v>
      </c>
      <c r="I41" s="61"/>
      <c r="J41" s="61">
        <v>2846.88</v>
      </c>
      <c r="K41" s="62">
        <v>2846.88</v>
      </c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32"/>
      <c r="W41" s="32"/>
      <c r="X41" s="32"/>
      <c r="Y41" s="32"/>
      <c r="Z41" s="32"/>
    </row>
    <row r="42" spans="1:26" ht="33.75" hidden="1" outlineLevel="1">
      <c r="A42" s="58"/>
      <c r="B42" s="59" t="s">
        <v>71</v>
      </c>
      <c r="C42" s="60">
        <v>0.51</v>
      </c>
      <c r="D42" s="61">
        <v>2.32</v>
      </c>
      <c r="E42" s="62"/>
      <c r="F42" s="61">
        <v>2.32</v>
      </c>
      <c r="G42" s="61">
        <v>1.18</v>
      </c>
      <c r="H42" s="61"/>
      <c r="I42" s="61">
        <v>1.18</v>
      </c>
      <c r="J42" s="61">
        <v>6.63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>
        <v>6.63</v>
      </c>
      <c r="V42" s="32"/>
      <c r="W42" s="32"/>
      <c r="X42" s="32"/>
      <c r="Y42" s="32"/>
      <c r="Z42" s="32"/>
    </row>
    <row r="43" spans="1:26" ht="33.75" hidden="1" outlineLevel="1">
      <c r="A43" s="58"/>
      <c r="B43" s="59" t="s">
        <v>72</v>
      </c>
      <c r="C43" s="60">
        <v>0.0114</v>
      </c>
      <c r="D43" s="61">
        <v>25.6</v>
      </c>
      <c r="E43" s="62" t="s">
        <v>73</v>
      </c>
      <c r="F43" s="61"/>
      <c r="G43" s="61">
        <v>0.29</v>
      </c>
      <c r="H43" s="61" t="s">
        <v>74</v>
      </c>
      <c r="I43" s="61"/>
      <c r="J43" s="61">
        <v>2.91</v>
      </c>
      <c r="K43" s="62" t="s">
        <v>75</v>
      </c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32"/>
      <c r="W43" s="32"/>
      <c r="X43" s="32"/>
      <c r="Y43" s="32"/>
      <c r="Z43" s="32"/>
    </row>
    <row r="44" spans="1:26" ht="45" hidden="1" outlineLevel="1">
      <c r="A44" s="58"/>
      <c r="B44" s="59" t="s">
        <v>76</v>
      </c>
      <c r="C44" s="60">
        <v>1.2</v>
      </c>
      <c r="D44" s="61">
        <v>7.8</v>
      </c>
      <c r="E44" s="62" t="s">
        <v>77</v>
      </c>
      <c r="F44" s="61"/>
      <c r="G44" s="61">
        <v>9.36</v>
      </c>
      <c r="H44" s="61" t="s">
        <v>78</v>
      </c>
      <c r="I44" s="61"/>
      <c r="J44" s="61">
        <v>22.86</v>
      </c>
      <c r="K44" s="62" t="s">
        <v>79</v>
      </c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32"/>
      <c r="W44" s="32"/>
      <c r="X44" s="32"/>
      <c r="Y44" s="32"/>
      <c r="Z44" s="32"/>
    </row>
    <row r="45" spans="1:26" ht="33.75" hidden="1" outlineLevel="1">
      <c r="A45" s="58"/>
      <c r="B45" s="59" t="s">
        <v>80</v>
      </c>
      <c r="C45" s="60">
        <v>0.0001</v>
      </c>
      <c r="D45" s="61">
        <v>1480</v>
      </c>
      <c r="E45" s="62" t="s">
        <v>81</v>
      </c>
      <c r="F45" s="61"/>
      <c r="G45" s="61">
        <v>0.15</v>
      </c>
      <c r="H45" s="61" t="s">
        <v>82</v>
      </c>
      <c r="I45" s="61"/>
      <c r="J45" s="61">
        <v>0.51</v>
      </c>
      <c r="K45" s="62" t="s">
        <v>83</v>
      </c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32"/>
      <c r="W45" s="32"/>
      <c r="X45" s="32"/>
      <c r="Y45" s="32"/>
      <c r="Z45" s="32"/>
    </row>
    <row r="46" spans="1:26" ht="45" hidden="1" outlineLevel="1">
      <c r="A46" s="58"/>
      <c r="B46" s="59" t="s">
        <v>84</v>
      </c>
      <c r="C46" s="60">
        <v>0.114</v>
      </c>
      <c r="D46" s="61">
        <v>87.4</v>
      </c>
      <c r="E46" s="62" t="s">
        <v>85</v>
      </c>
      <c r="F46" s="61"/>
      <c r="G46" s="61">
        <v>9.96</v>
      </c>
      <c r="H46" s="61" t="s">
        <v>86</v>
      </c>
      <c r="I46" s="61"/>
      <c r="J46" s="61">
        <v>87.11</v>
      </c>
      <c r="K46" s="62" t="s">
        <v>87</v>
      </c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32"/>
      <c r="W46" s="32"/>
      <c r="X46" s="32"/>
      <c r="Y46" s="32"/>
      <c r="Z46" s="32"/>
    </row>
    <row r="47" spans="1:26" ht="56.25" hidden="1" outlineLevel="1">
      <c r="A47" s="58"/>
      <c r="B47" s="59" t="s">
        <v>88</v>
      </c>
      <c r="C47" s="60">
        <v>4.53</v>
      </c>
      <c r="D47" s="61">
        <v>1</v>
      </c>
      <c r="E47" s="62" t="s">
        <v>89</v>
      </c>
      <c r="F47" s="61"/>
      <c r="G47" s="61">
        <v>4.53</v>
      </c>
      <c r="H47" s="61" t="s">
        <v>90</v>
      </c>
      <c r="I47" s="61"/>
      <c r="J47" s="61">
        <v>13.59</v>
      </c>
      <c r="K47" s="62" t="s">
        <v>91</v>
      </c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32"/>
      <c r="W47" s="32"/>
      <c r="X47" s="32"/>
      <c r="Y47" s="32"/>
      <c r="Z47" s="32"/>
    </row>
    <row r="48" spans="1:26" ht="72" collapsed="1">
      <c r="A48" s="53">
        <v>3</v>
      </c>
      <c r="B48" s="54" t="s">
        <v>92</v>
      </c>
      <c r="C48" s="55" t="s">
        <v>93</v>
      </c>
      <c r="D48" s="56">
        <v>36.9</v>
      </c>
      <c r="E48" s="57" t="s">
        <v>94</v>
      </c>
      <c r="F48" s="56"/>
      <c r="G48" s="56" t="s">
        <v>95</v>
      </c>
      <c r="H48" s="56" t="s">
        <v>96</v>
      </c>
      <c r="I48" s="56"/>
      <c r="J48" s="56" t="s">
        <v>97</v>
      </c>
      <c r="K48" s="57" t="s">
        <v>98</v>
      </c>
      <c r="L48" s="57"/>
      <c r="M48" s="57"/>
      <c r="N48" s="57" t="s">
        <v>47</v>
      </c>
      <c r="O48" s="57"/>
      <c r="P48" s="57"/>
      <c r="Q48" s="57"/>
      <c r="R48" s="57"/>
      <c r="S48" s="57"/>
      <c r="T48" s="57"/>
      <c r="U48" s="57"/>
      <c r="V48" s="32"/>
      <c r="W48" s="32"/>
      <c r="X48" s="32"/>
      <c r="Y48" s="32"/>
      <c r="Z48" s="32"/>
    </row>
    <row r="49" spans="1:26" ht="33.75" hidden="1" outlineLevel="1">
      <c r="A49" s="58"/>
      <c r="B49" s="59" t="s">
        <v>99</v>
      </c>
      <c r="C49" s="60">
        <v>60</v>
      </c>
      <c r="D49" s="61">
        <v>11.47</v>
      </c>
      <c r="E49" s="62">
        <v>11.47</v>
      </c>
      <c r="F49" s="61"/>
      <c r="G49" s="61">
        <v>688.2</v>
      </c>
      <c r="H49" s="61">
        <v>688.2</v>
      </c>
      <c r="I49" s="61"/>
      <c r="J49" s="61">
        <v>8662.8</v>
      </c>
      <c r="K49" s="62">
        <v>8662.8</v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32"/>
      <c r="W49" s="32"/>
      <c r="X49" s="32"/>
      <c r="Y49" s="32"/>
      <c r="Z49" s="32"/>
    </row>
    <row r="50" spans="1:26" ht="67.5" hidden="1" outlineLevel="1">
      <c r="A50" s="58"/>
      <c r="B50" s="59" t="s">
        <v>100</v>
      </c>
      <c r="C50" s="60">
        <v>0.45</v>
      </c>
      <c r="D50" s="61">
        <v>91.3</v>
      </c>
      <c r="E50" s="62" t="s">
        <v>101</v>
      </c>
      <c r="F50" s="61"/>
      <c r="G50" s="61">
        <v>41.09</v>
      </c>
      <c r="H50" s="61" t="s">
        <v>102</v>
      </c>
      <c r="I50" s="61"/>
      <c r="J50" s="61">
        <v>210.05</v>
      </c>
      <c r="K50" s="62" t="s">
        <v>103</v>
      </c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32"/>
      <c r="W50" s="32"/>
      <c r="X50" s="32"/>
      <c r="Y50" s="32"/>
      <c r="Z50" s="32"/>
    </row>
    <row r="51" spans="1:26" ht="33.75" hidden="1" outlineLevel="1">
      <c r="A51" s="58"/>
      <c r="B51" s="59" t="s">
        <v>104</v>
      </c>
      <c r="C51" s="60">
        <v>0.33</v>
      </c>
      <c r="D51" s="61">
        <v>180</v>
      </c>
      <c r="E51" s="62" t="s">
        <v>105</v>
      </c>
      <c r="F51" s="61"/>
      <c r="G51" s="61">
        <v>59.4</v>
      </c>
      <c r="H51" s="61" t="s">
        <v>106</v>
      </c>
      <c r="I51" s="61"/>
      <c r="J51" s="61">
        <v>477.02</v>
      </c>
      <c r="K51" s="62" t="s">
        <v>107</v>
      </c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32"/>
      <c r="W51" s="32"/>
      <c r="X51" s="32"/>
      <c r="Y51" s="32"/>
      <c r="Z51" s="32"/>
    </row>
    <row r="52" spans="1:26" ht="78.75" hidden="1" outlineLevel="1">
      <c r="A52" s="58"/>
      <c r="B52" s="59" t="s">
        <v>108</v>
      </c>
      <c r="C52" s="60">
        <v>0.15</v>
      </c>
      <c r="D52" s="61">
        <v>2030</v>
      </c>
      <c r="E52" s="62" t="s">
        <v>109</v>
      </c>
      <c r="F52" s="61"/>
      <c r="G52" s="61">
        <v>304.5</v>
      </c>
      <c r="H52" s="61" t="s">
        <v>110</v>
      </c>
      <c r="I52" s="61"/>
      <c r="J52" s="61">
        <v>2570.17</v>
      </c>
      <c r="K52" s="62" t="s">
        <v>111</v>
      </c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32"/>
      <c r="W52" s="32"/>
      <c r="X52" s="32"/>
      <c r="Y52" s="32"/>
      <c r="Z52" s="32"/>
    </row>
    <row r="53" spans="1:26" ht="56.25" hidden="1" outlineLevel="1">
      <c r="A53" s="58"/>
      <c r="B53" s="59" t="s">
        <v>88</v>
      </c>
      <c r="C53" s="60">
        <v>13.8</v>
      </c>
      <c r="D53" s="61">
        <v>1</v>
      </c>
      <c r="E53" s="62" t="s">
        <v>89</v>
      </c>
      <c r="F53" s="61"/>
      <c r="G53" s="61">
        <v>13.8</v>
      </c>
      <c r="H53" s="61" t="s">
        <v>112</v>
      </c>
      <c r="I53" s="61"/>
      <c r="J53" s="61">
        <v>41.4</v>
      </c>
      <c r="K53" s="62" t="s">
        <v>113</v>
      </c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32"/>
      <c r="W53" s="32"/>
      <c r="X53" s="32"/>
      <c r="Y53" s="32"/>
      <c r="Z53" s="32"/>
    </row>
    <row r="54" spans="1:26" ht="72" collapsed="1">
      <c r="A54" s="53">
        <v>4</v>
      </c>
      <c r="B54" s="54" t="s">
        <v>114</v>
      </c>
      <c r="C54" s="55" t="s">
        <v>115</v>
      </c>
      <c r="D54" s="56">
        <v>12.5</v>
      </c>
      <c r="E54" s="57" t="s">
        <v>116</v>
      </c>
      <c r="F54" s="56">
        <v>1.03</v>
      </c>
      <c r="G54" s="56" t="s">
        <v>117</v>
      </c>
      <c r="H54" s="56" t="s">
        <v>118</v>
      </c>
      <c r="I54" s="56">
        <v>3.09</v>
      </c>
      <c r="J54" s="56" t="s">
        <v>119</v>
      </c>
      <c r="K54" s="57" t="s">
        <v>120</v>
      </c>
      <c r="L54" s="57"/>
      <c r="M54" s="57"/>
      <c r="N54" s="57" t="s">
        <v>47</v>
      </c>
      <c r="O54" s="57"/>
      <c r="P54" s="57"/>
      <c r="Q54" s="57"/>
      <c r="R54" s="57"/>
      <c r="S54" s="57"/>
      <c r="T54" s="57"/>
      <c r="U54" s="57">
        <v>18.48</v>
      </c>
      <c r="V54" s="32"/>
      <c r="W54" s="32"/>
      <c r="X54" s="32"/>
      <c r="Y54" s="32"/>
      <c r="Z54" s="32"/>
    </row>
    <row r="55" spans="1:26" ht="33.75" hidden="1" outlineLevel="1">
      <c r="A55" s="58"/>
      <c r="B55" s="59" t="s">
        <v>121</v>
      </c>
      <c r="C55" s="60">
        <v>3.09</v>
      </c>
      <c r="D55" s="61">
        <v>10.92</v>
      </c>
      <c r="E55" s="62">
        <v>10.92</v>
      </c>
      <c r="F55" s="61"/>
      <c r="G55" s="61">
        <v>33.74</v>
      </c>
      <c r="H55" s="61">
        <v>33.74</v>
      </c>
      <c r="I55" s="61"/>
      <c r="J55" s="61">
        <v>424.84</v>
      </c>
      <c r="K55" s="62">
        <v>424.84</v>
      </c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32"/>
      <c r="W55" s="32"/>
      <c r="X55" s="32"/>
      <c r="Y55" s="32"/>
      <c r="Z55" s="32"/>
    </row>
    <row r="56" spans="1:26" ht="45" hidden="1" outlineLevel="1">
      <c r="A56" s="58"/>
      <c r="B56" s="59" t="s">
        <v>122</v>
      </c>
      <c r="C56" s="60">
        <v>0.03</v>
      </c>
      <c r="D56" s="61">
        <v>103.2</v>
      </c>
      <c r="E56" s="62"/>
      <c r="F56" s="61">
        <v>103.2</v>
      </c>
      <c r="G56" s="61">
        <v>3.1</v>
      </c>
      <c r="H56" s="61"/>
      <c r="I56" s="61">
        <v>3.1</v>
      </c>
      <c r="J56" s="61">
        <v>18.48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>
        <v>18.48</v>
      </c>
      <c r="V56" s="32"/>
      <c r="W56" s="32"/>
      <c r="X56" s="32"/>
      <c r="Y56" s="32"/>
      <c r="Z56" s="32"/>
    </row>
    <row r="57" spans="1:26" ht="56.25" hidden="1" outlineLevel="1">
      <c r="A57" s="58"/>
      <c r="B57" s="59" t="s">
        <v>88</v>
      </c>
      <c r="C57" s="60">
        <v>0.66</v>
      </c>
      <c r="D57" s="61">
        <v>1</v>
      </c>
      <c r="E57" s="62" t="s">
        <v>89</v>
      </c>
      <c r="F57" s="61"/>
      <c r="G57" s="61">
        <v>0.66</v>
      </c>
      <c r="H57" s="61" t="s">
        <v>123</v>
      </c>
      <c r="I57" s="61"/>
      <c r="J57" s="61">
        <v>1.98</v>
      </c>
      <c r="K57" s="62" t="s">
        <v>124</v>
      </c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32"/>
      <c r="W57" s="32"/>
      <c r="X57" s="32"/>
      <c r="Y57" s="32"/>
      <c r="Z57" s="32"/>
    </row>
    <row r="58" spans="1:26" ht="84" collapsed="1">
      <c r="A58" s="53">
        <v>5</v>
      </c>
      <c r="B58" s="54" t="s">
        <v>125</v>
      </c>
      <c r="C58" s="55" t="s">
        <v>126</v>
      </c>
      <c r="D58" s="56">
        <v>294.89</v>
      </c>
      <c r="E58" s="57" t="s">
        <v>127</v>
      </c>
      <c r="F58" s="56" t="s">
        <v>128</v>
      </c>
      <c r="G58" s="56" t="s">
        <v>129</v>
      </c>
      <c r="H58" s="56" t="s">
        <v>130</v>
      </c>
      <c r="I58" s="56" t="s">
        <v>131</v>
      </c>
      <c r="J58" s="56" t="s">
        <v>132</v>
      </c>
      <c r="K58" s="57" t="s">
        <v>133</v>
      </c>
      <c r="L58" s="57"/>
      <c r="M58" s="57"/>
      <c r="N58" s="57" t="s">
        <v>47</v>
      </c>
      <c r="O58" s="57"/>
      <c r="P58" s="57"/>
      <c r="Q58" s="57"/>
      <c r="R58" s="57"/>
      <c r="S58" s="57"/>
      <c r="T58" s="57"/>
      <c r="U58" s="57" t="s">
        <v>134</v>
      </c>
      <c r="V58" s="32"/>
      <c r="W58" s="32"/>
      <c r="X58" s="32"/>
      <c r="Y58" s="32"/>
      <c r="Z58" s="32"/>
    </row>
    <row r="59" spans="1:26" ht="33.75" hidden="1" outlineLevel="1">
      <c r="A59" s="58"/>
      <c r="B59" s="59" t="s">
        <v>135</v>
      </c>
      <c r="C59" s="60">
        <v>0.95</v>
      </c>
      <c r="D59" s="61">
        <v>11.89</v>
      </c>
      <c r="E59" s="62">
        <v>11.89</v>
      </c>
      <c r="F59" s="61"/>
      <c r="G59" s="61">
        <v>11.3</v>
      </c>
      <c r="H59" s="61">
        <v>11.3</v>
      </c>
      <c r="I59" s="61"/>
      <c r="J59" s="61">
        <v>142.25</v>
      </c>
      <c r="K59" s="62">
        <v>142.25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32"/>
      <c r="W59" s="32"/>
      <c r="X59" s="32"/>
      <c r="Y59" s="32"/>
      <c r="Z59" s="32"/>
    </row>
    <row r="60" spans="1:26" ht="56.25" hidden="1" outlineLevel="1">
      <c r="A60" s="58"/>
      <c r="B60" s="59" t="s">
        <v>136</v>
      </c>
      <c r="C60" s="60" t="s">
        <v>137</v>
      </c>
      <c r="D60" s="61">
        <v>134.07</v>
      </c>
      <c r="E60" s="62"/>
      <c r="F60" s="61" t="s">
        <v>138</v>
      </c>
      <c r="G60" s="61"/>
      <c r="H60" s="61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32"/>
      <c r="W60" s="32"/>
      <c r="X60" s="32"/>
      <c r="Y60" s="32"/>
      <c r="Z60" s="32"/>
    </row>
    <row r="61" spans="1:26" ht="45" hidden="1" outlineLevel="1">
      <c r="A61" s="58"/>
      <c r="B61" s="59" t="s">
        <v>139</v>
      </c>
      <c r="C61" s="60">
        <v>0.11</v>
      </c>
      <c r="D61" s="61">
        <v>7.84</v>
      </c>
      <c r="E61" s="62"/>
      <c r="F61" s="61">
        <v>7.84</v>
      </c>
      <c r="G61" s="61">
        <v>0.86</v>
      </c>
      <c r="H61" s="61"/>
      <c r="I61" s="61">
        <v>0.86</v>
      </c>
      <c r="J61" s="61">
        <v>5.06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>
        <v>5.06</v>
      </c>
      <c r="V61" s="32"/>
      <c r="W61" s="32"/>
      <c r="X61" s="32"/>
      <c r="Y61" s="32"/>
      <c r="Z61" s="32"/>
    </row>
    <row r="62" spans="1:26" ht="33.75" hidden="1" outlineLevel="1">
      <c r="A62" s="58"/>
      <c r="B62" s="59" t="s">
        <v>140</v>
      </c>
      <c r="C62" s="60">
        <v>0.19</v>
      </c>
      <c r="D62" s="61">
        <v>2.15</v>
      </c>
      <c r="E62" s="62"/>
      <c r="F62" s="61">
        <v>2.15</v>
      </c>
      <c r="G62" s="61">
        <v>0.41</v>
      </c>
      <c r="H62" s="61"/>
      <c r="I62" s="61">
        <v>0.41</v>
      </c>
      <c r="J62" s="61">
        <v>1.52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>
        <v>1.52</v>
      </c>
      <c r="V62" s="32"/>
      <c r="W62" s="32"/>
      <c r="X62" s="32"/>
      <c r="Y62" s="32"/>
      <c r="Z62" s="32"/>
    </row>
    <row r="63" spans="1:26" ht="45" hidden="1" outlineLevel="1">
      <c r="A63" s="58"/>
      <c r="B63" s="59" t="s">
        <v>122</v>
      </c>
      <c r="C63" s="60" t="s">
        <v>137</v>
      </c>
      <c r="D63" s="61">
        <v>103.2</v>
      </c>
      <c r="E63" s="62"/>
      <c r="F63" s="61">
        <v>103.2</v>
      </c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32"/>
      <c r="W63" s="32"/>
      <c r="X63" s="32"/>
      <c r="Y63" s="32"/>
      <c r="Z63" s="32"/>
    </row>
    <row r="64" spans="1:26" ht="33.75" hidden="1" outlineLevel="1">
      <c r="A64" s="58"/>
      <c r="B64" s="59" t="s">
        <v>141</v>
      </c>
      <c r="C64" s="60">
        <v>0.048</v>
      </c>
      <c r="D64" s="61">
        <v>11.52</v>
      </c>
      <c r="E64" s="62" t="s">
        <v>142</v>
      </c>
      <c r="F64" s="61"/>
      <c r="G64" s="61">
        <v>0.55</v>
      </c>
      <c r="H64" s="61" t="s">
        <v>143</v>
      </c>
      <c r="I64" s="61"/>
      <c r="J64" s="61">
        <v>4.43</v>
      </c>
      <c r="K64" s="62" t="s">
        <v>144</v>
      </c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32"/>
      <c r="W64" s="32"/>
      <c r="X64" s="32"/>
      <c r="Y64" s="32"/>
      <c r="Z64" s="32"/>
    </row>
    <row r="65" spans="1:26" ht="33.75" hidden="1" outlineLevel="1">
      <c r="A65" s="58"/>
      <c r="B65" s="59" t="s">
        <v>145</v>
      </c>
      <c r="C65" s="60">
        <v>0.01</v>
      </c>
      <c r="D65" s="61">
        <v>31.5</v>
      </c>
      <c r="E65" s="62" t="s">
        <v>146</v>
      </c>
      <c r="F65" s="61"/>
      <c r="G65" s="61">
        <v>0.32</v>
      </c>
      <c r="H65" s="61" t="s">
        <v>147</v>
      </c>
      <c r="I65" s="61"/>
      <c r="J65" s="61">
        <v>2.24</v>
      </c>
      <c r="K65" s="62" t="s">
        <v>148</v>
      </c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32"/>
      <c r="W65" s="32"/>
      <c r="X65" s="32"/>
      <c r="Y65" s="32"/>
      <c r="Z65" s="32"/>
    </row>
    <row r="66" spans="1:26" ht="56.25" hidden="1" outlineLevel="1">
      <c r="A66" s="58"/>
      <c r="B66" s="59" t="s">
        <v>88</v>
      </c>
      <c r="C66" s="60">
        <v>0.2265</v>
      </c>
      <c r="D66" s="61">
        <v>1</v>
      </c>
      <c r="E66" s="62" t="s">
        <v>89</v>
      </c>
      <c r="F66" s="61"/>
      <c r="G66" s="61">
        <v>0.23</v>
      </c>
      <c r="H66" s="61" t="s">
        <v>149</v>
      </c>
      <c r="I66" s="61"/>
      <c r="J66" s="61">
        <v>0.68</v>
      </c>
      <c r="K66" s="62" t="s">
        <v>150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32"/>
      <c r="W66" s="32"/>
      <c r="X66" s="32"/>
      <c r="Y66" s="32"/>
      <c r="Z66" s="32"/>
    </row>
    <row r="67" spans="1:26" ht="96" collapsed="1">
      <c r="A67" s="53">
        <v>6</v>
      </c>
      <c r="B67" s="54" t="s">
        <v>151</v>
      </c>
      <c r="C67" s="55" t="s">
        <v>126</v>
      </c>
      <c r="D67" s="56">
        <v>77.87</v>
      </c>
      <c r="E67" s="57" t="s">
        <v>152</v>
      </c>
      <c r="F67" s="56" t="s">
        <v>153</v>
      </c>
      <c r="G67" s="56" t="s">
        <v>154</v>
      </c>
      <c r="H67" s="56" t="s">
        <v>155</v>
      </c>
      <c r="I67" s="56" t="s">
        <v>156</v>
      </c>
      <c r="J67" s="56" t="s">
        <v>157</v>
      </c>
      <c r="K67" s="57" t="s">
        <v>158</v>
      </c>
      <c r="L67" s="57"/>
      <c r="M67" s="57"/>
      <c r="N67" s="57" t="s">
        <v>47</v>
      </c>
      <c r="O67" s="57"/>
      <c r="P67" s="57"/>
      <c r="Q67" s="57"/>
      <c r="R67" s="57"/>
      <c r="S67" s="57"/>
      <c r="T67" s="57"/>
      <c r="U67" s="57" t="s">
        <v>159</v>
      </c>
      <c r="V67" s="32"/>
      <c r="W67" s="32"/>
      <c r="X67" s="32"/>
      <c r="Y67" s="32"/>
      <c r="Z67" s="32"/>
    </row>
    <row r="68" spans="1:26" ht="33.75" hidden="1" outlineLevel="1">
      <c r="A68" s="58"/>
      <c r="B68" s="59" t="s">
        <v>135</v>
      </c>
      <c r="C68" s="60">
        <v>0.22</v>
      </c>
      <c r="D68" s="61">
        <v>11.89</v>
      </c>
      <c r="E68" s="62">
        <v>11.89</v>
      </c>
      <c r="F68" s="61"/>
      <c r="G68" s="61">
        <v>2.62</v>
      </c>
      <c r="H68" s="61">
        <v>2.62</v>
      </c>
      <c r="I68" s="61"/>
      <c r="J68" s="61">
        <v>32.94</v>
      </c>
      <c r="K68" s="62">
        <v>32.94</v>
      </c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32"/>
      <c r="W68" s="32"/>
      <c r="X68" s="32"/>
      <c r="Y68" s="32"/>
      <c r="Z68" s="32"/>
    </row>
    <row r="69" spans="1:26" ht="56.25" hidden="1" outlineLevel="1">
      <c r="A69" s="58"/>
      <c r="B69" s="59" t="s">
        <v>136</v>
      </c>
      <c r="C69" s="60" t="s">
        <v>137</v>
      </c>
      <c r="D69" s="61">
        <v>134.07</v>
      </c>
      <c r="E69" s="62"/>
      <c r="F69" s="61" t="s">
        <v>138</v>
      </c>
      <c r="G69" s="61"/>
      <c r="H69" s="61"/>
      <c r="I69" s="61"/>
      <c r="J69" s="61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32"/>
      <c r="W69" s="32"/>
      <c r="X69" s="32"/>
      <c r="Y69" s="32"/>
      <c r="Z69" s="32"/>
    </row>
    <row r="70" spans="1:26" ht="45" hidden="1" outlineLevel="1">
      <c r="A70" s="58"/>
      <c r="B70" s="59" t="s">
        <v>122</v>
      </c>
      <c r="C70" s="60" t="s">
        <v>137</v>
      </c>
      <c r="D70" s="61">
        <v>103.2</v>
      </c>
      <c r="E70" s="62"/>
      <c r="F70" s="61">
        <v>103.2</v>
      </c>
      <c r="G70" s="61"/>
      <c r="H70" s="61"/>
      <c r="I70" s="61"/>
      <c r="J70" s="61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32"/>
      <c r="W70" s="32"/>
      <c r="X70" s="32"/>
      <c r="Y70" s="32"/>
      <c r="Z70" s="32"/>
    </row>
    <row r="71" spans="1:26" ht="33.75" hidden="1" outlineLevel="1">
      <c r="A71" s="58"/>
      <c r="B71" s="59" t="s">
        <v>160</v>
      </c>
      <c r="C71" s="60" t="s">
        <v>137</v>
      </c>
      <c r="D71" s="61">
        <v>4620</v>
      </c>
      <c r="E71" s="62" t="s">
        <v>161</v>
      </c>
      <c r="F71" s="61"/>
      <c r="G71" s="61"/>
      <c r="H71" s="61"/>
      <c r="I71" s="61"/>
      <c r="J71" s="61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32"/>
      <c r="W71" s="32"/>
      <c r="X71" s="32"/>
      <c r="Y71" s="32"/>
      <c r="Z71" s="32"/>
    </row>
    <row r="72" spans="1:26" ht="33.75" hidden="1" outlineLevel="1">
      <c r="A72" s="58"/>
      <c r="B72" s="59" t="s">
        <v>162</v>
      </c>
      <c r="C72" s="60">
        <v>0.001</v>
      </c>
      <c r="D72" s="61">
        <v>19.1</v>
      </c>
      <c r="E72" s="62" t="s">
        <v>163</v>
      </c>
      <c r="F72" s="61"/>
      <c r="G72" s="61">
        <v>0.02</v>
      </c>
      <c r="H72" s="61" t="s">
        <v>164</v>
      </c>
      <c r="I72" s="61"/>
      <c r="J72" s="61">
        <v>0.06</v>
      </c>
      <c r="K72" s="62" t="s">
        <v>165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32"/>
      <c r="W72" s="32"/>
      <c r="X72" s="32"/>
      <c r="Y72" s="32"/>
      <c r="Z72" s="32"/>
    </row>
    <row r="73" spans="1:26" ht="56.25" hidden="1" outlineLevel="1">
      <c r="A73" s="58"/>
      <c r="B73" s="59" t="s">
        <v>166</v>
      </c>
      <c r="C73" s="60">
        <v>0.008</v>
      </c>
      <c r="D73" s="61">
        <v>82.6</v>
      </c>
      <c r="E73" s="62" t="s">
        <v>167</v>
      </c>
      <c r="F73" s="61"/>
      <c r="G73" s="61">
        <v>0.66</v>
      </c>
      <c r="H73" s="61" t="s">
        <v>123</v>
      </c>
      <c r="I73" s="61"/>
      <c r="J73" s="61">
        <v>1.93</v>
      </c>
      <c r="K73" s="62" t="s">
        <v>168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32"/>
      <c r="W73" s="32"/>
      <c r="X73" s="32"/>
      <c r="Y73" s="32"/>
      <c r="Z73" s="32"/>
    </row>
    <row r="74" spans="1:26" ht="33.75" hidden="1" outlineLevel="1">
      <c r="A74" s="58"/>
      <c r="B74" s="59" t="s">
        <v>169</v>
      </c>
      <c r="C74" s="60">
        <v>0.25</v>
      </c>
      <c r="D74" s="61">
        <v>0.91</v>
      </c>
      <c r="E74" s="62" t="s">
        <v>170</v>
      </c>
      <c r="F74" s="61"/>
      <c r="G74" s="61">
        <v>0.23</v>
      </c>
      <c r="H74" s="61" t="s">
        <v>149</v>
      </c>
      <c r="I74" s="61"/>
      <c r="J74" s="61">
        <v>0.6</v>
      </c>
      <c r="K74" s="62" t="s">
        <v>171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32"/>
      <c r="W74" s="32"/>
      <c r="X74" s="32"/>
      <c r="Y74" s="32"/>
      <c r="Z74" s="32"/>
    </row>
    <row r="75" spans="1:26" ht="33.75" hidden="1" outlineLevel="1">
      <c r="A75" s="58"/>
      <c r="B75" s="59" t="s">
        <v>172</v>
      </c>
      <c r="C75" s="60">
        <v>0.0006</v>
      </c>
      <c r="D75" s="61">
        <v>73.85</v>
      </c>
      <c r="E75" s="62" t="s">
        <v>173</v>
      </c>
      <c r="F75" s="61"/>
      <c r="G75" s="61">
        <v>0.04</v>
      </c>
      <c r="H75" s="61" t="s">
        <v>174</v>
      </c>
      <c r="I75" s="61"/>
      <c r="J75" s="61">
        <v>0.34</v>
      </c>
      <c r="K75" s="62" t="s">
        <v>175</v>
      </c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32"/>
      <c r="W75" s="32"/>
      <c r="X75" s="32"/>
      <c r="Y75" s="32"/>
      <c r="Z75" s="32"/>
    </row>
    <row r="76" spans="1:26" ht="56.25" hidden="1" outlineLevel="1">
      <c r="A76" s="58"/>
      <c r="B76" s="59" t="s">
        <v>88</v>
      </c>
      <c r="C76" s="60">
        <v>0.0535</v>
      </c>
      <c r="D76" s="61">
        <v>1</v>
      </c>
      <c r="E76" s="62" t="s">
        <v>89</v>
      </c>
      <c r="F76" s="61"/>
      <c r="G76" s="61">
        <v>0.05</v>
      </c>
      <c r="H76" s="61" t="s">
        <v>176</v>
      </c>
      <c r="I76" s="61"/>
      <c r="J76" s="61">
        <v>0.16</v>
      </c>
      <c r="K76" s="62" t="s">
        <v>177</v>
      </c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32"/>
      <c r="W76" s="32"/>
      <c r="X76" s="32"/>
      <c r="Y76" s="32"/>
      <c r="Z76" s="32"/>
    </row>
    <row r="77" spans="1:26" ht="96" collapsed="1">
      <c r="A77" s="53">
        <v>7</v>
      </c>
      <c r="B77" s="54" t="s">
        <v>178</v>
      </c>
      <c r="C77" s="55" t="s">
        <v>179</v>
      </c>
      <c r="D77" s="56">
        <v>1360.89</v>
      </c>
      <c r="E77" s="57" t="s">
        <v>180</v>
      </c>
      <c r="F77" s="56">
        <v>23.2</v>
      </c>
      <c r="G77" s="56" t="s">
        <v>181</v>
      </c>
      <c r="H77" s="56" t="s">
        <v>182</v>
      </c>
      <c r="I77" s="56">
        <v>98.6</v>
      </c>
      <c r="J77" s="56" t="s">
        <v>183</v>
      </c>
      <c r="K77" s="57" t="s">
        <v>184</v>
      </c>
      <c r="L77" s="57"/>
      <c r="M77" s="57"/>
      <c r="N77" s="57" t="s">
        <v>47</v>
      </c>
      <c r="O77" s="57"/>
      <c r="P77" s="57"/>
      <c r="Q77" s="57"/>
      <c r="R77" s="57"/>
      <c r="S77" s="57"/>
      <c r="T77" s="57"/>
      <c r="U77" s="57">
        <v>552.5</v>
      </c>
      <c r="V77" s="32"/>
      <c r="W77" s="32"/>
      <c r="X77" s="32"/>
      <c r="Y77" s="32"/>
      <c r="Z77" s="32"/>
    </row>
    <row r="78" spans="1:26" ht="33.75" hidden="1" outlineLevel="1">
      <c r="A78" s="58"/>
      <c r="B78" s="59" t="s">
        <v>185</v>
      </c>
      <c r="C78" s="60">
        <v>144.5</v>
      </c>
      <c r="D78" s="61">
        <v>12.16</v>
      </c>
      <c r="E78" s="62">
        <v>12.16</v>
      </c>
      <c r="F78" s="61"/>
      <c r="G78" s="61">
        <v>1757.12</v>
      </c>
      <c r="H78" s="61">
        <v>1757.12</v>
      </c>
      <c r="I78" s="61"/>
      <c r="J78" s="61">
        <v>22124.4</v>
      </c>
      <c r="K78" s="62">
        <v>22124.4</v>
      </c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32"/>
      <c r="W78" s="32"/>
      <c r="X78" s="32"/>
      <c r="Y78" s="32"/>
      <c r="Z78" s="32"/>
    </row>
    <row r="79" spans="1:26" ht="33.75" hidden="1" outlineLevel="1">
      <c r="A79" s="58"/>
      <c r="B79" s="59" t="s">
        <v>71</v>
      </c>
      <c r="C79" s="60">
        <v>42.5</v>
      </c>
      <c r="D79" s="61">
        <v>2.32</v>
      </c>
      <c r="E79" s="62"/>
      <c r="F79" s="61">
        <v>2.32</v>
      </c>
      <c r="G79" s="61">
        <v>98.6</v>
      </c>
      <c r="H79" s="61"/>
      <c r="I79" s="61">
        <v>98.6</v>
      </c>
      <c r="J79" s="61">
        <v>552.5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>
        <v>552.5</v>
      </c>
      <c r="V79" s="32"/>
      <c r="W79" s="32"/>
      <c r="X79" s="32"/>
      <c r="Y79" s="32"/>
      <c r="Z79" s="32"/>
    </row>
    <row r="80" spans="1:26" ht="33.75" hidden="1" outlineLevel="1">
      <c r="A80" s="58"/>
      <c r="B80" s="59" t="s">
        <v>186</v>
      </c>
      <c r="C80" s="60">
        <v>5.712</v>
      </c>
      <c r="D80" s="61">
        <v>37</v>
      </c>
      <c r="E80" s="62" t="s">
        <v>187</v>
      </c>
      <c r="F80" s="61"/>
      <c r="G80" s="61">
        <v>211.34</v>
      </c>
      <c r="H80" s="61" t="s">
        <v>188</v>
      </c>
      <c r="I80" s="61"/>
      <c r="J80" s="61">
        <v>1277.15</v>
      </c>
      <c r="K80" s="62" t="s">
        <v>189</v>
      </c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32"/>
      <c r="W80" s="32"/>
      <c r="X80" s="32"/>
      <c r="Y80" s="32"/>
      <c r="Z80" s="32"/>
    </row>
    <row r="81" spans="1:26" ht="45" hidden="1" outlineLevel="1">
      <c r="A81" s="58"/>
      <c r="B81" s="59" t="s">
        <v>76</v>
      </c>
      <c r="C81" s="60">
        <v>68</v>
      </c>
      <c r="D81" s="61">
        <v>7.8</v>
      </c>
      <c r="E81" s="62" t="s">
        <v>77</v>
      </c>
      <c r="F81" s="61"/>
      <c r="G81" s="61">
        <v>530.4</v>
      </c>
      <c r="H81" s="61" t="s">
        <v>190</v>
      </c>
      <c r="I81" s="61"/>
      <c r="J81" s="61">
        <v>1295.4</v>
      </c>
      <c r="K81" s="62" t="s">
        <v>191</v>
      </c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32"/>
      <c r="W81" s="32"/>
      <c r="X81" s="32"/>
      <c r="Y81" s="32"/>
      <c r="Z81" s="32"/>
    </row>
    <row r="82" spans="1:26" ht="33.75" hidden="1" outlineLevel="1">
      <c r="A82" s="58"/>
      <c r="B82" s="59" t="s">
        <v>80</v>
      </c>
      <c r="C82" s="60">
        <v>0.0034</v>
      </c>
      <c r="D82" s="61">
        <v>1480</v>
      </c>
      <c r="E82" s="62" t="s">
        <v>81</v>
      </c>
      <c r="F82" s="61"/>
      <c r="G82" s="61">
        <v>5.03</v>
      </c>
      <c r="H82" s="61" t="s">
        <v>192</v>
      </c>
      <c r="I82" s="61"/>
      <c r="J82" s="61">
        <v>17.5</v>
      </c>
      <c r="K82" s="62" t="s">
        <v>193</v>
      </c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32"/>
      <c r="W82" s="32"/>
      <c r="X82" s="32"/>
      <c r="Y82" s="32"/>
      <c r="Z82" s="32"/>
    </row>
    <row r="83" spans="1:26" ht="45" hidden="1" outlineLevel="1">
      <c r="A83" s="58"/>
      <c r="B83" s="59" t="s">
        <v>194</v>
      </c>
      <c r="C83" s="60">
        <v>0.68</v>
      </c>
      <c r="D83" s="61">
        <v>38.69</v>
      </c>
      <c r="E83" s="62" t="s">
        <v>195</v>
      </c>
      <c r="F83" s="61"/>
      <c r="G83" s="61">
        <v>26.31</v>
      </c>
      <c r="H83" s="61" t="s">
        <v>196</v>
      </c>
      <c r="I83" s="61"/>
      <c r="J83" s="61">
        <v>70.87</v>
      </c>
      <c r="K83" s="62" t="s">
        <v>197</v>
      </c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32"/>
      <c r="W83" s="32"/>
      <c r="X83" s="32"/>
      <c r="Y83" s="32"/>
      <c r="Z83" s="32"/>
    </row>
    <row r="84" spans="1:26" ht="33.75" hidden="1" outlineLevel="1">
      <c r="A84" s="58"/>
      <c r="B84" s="59" t="s">
        <v>198</v>
      </c>
      <c r="C84" s="60">
        <v>136</v>
      </c>
      <c r="D84" s="61">
        <v>22.94</v>
      </c>
      <c r="E84" s="62" t="s">
        <v>199</v>
      </c>
      <c r="F84" s="61"/>
      <c r="G84" s="61">
        <v>3119.84</v>
      </c>
      <c r="H84" s="61" t="s">
        <v>200</v>
      </c>
      <c r="I84" s="61"/>
      <c r="J84" s="61">
        <v>8366.72</v>
      </c>
      <c r="K84" s="62" t="s">
        <v>201</v>
      </c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32"/>
      <c r="W84" s="32"/>
      <c r="X84" s="32"/>
      <c r="Y84" s="32"/>
      <c r="Z84" s="32"/>
    </row>
    <row r="85" spans="1:26" ht="56.25" hidden="1" outlineLevel="1">
      <c r="A85" s="58"/>
      <c r="B85" s="59" t="s">
        <v>88</v>
      </c>
      <c r="C85" s="60">
        <v>35.15</v>
      </c>
      <c r="D85" s="61">
        <v>1</v>
      </c>
      <c r="E85" s="62" t="s">
        <v>89</v>
      </c>
      <c r="F85" s="61"/>
      <c r="G85" s="61">
        <v>35.15</v>
      </c>
      <c r="H85" s="61" t="s">
        <v>202</v>
      </c>
      <c r="I85" s="61"/>
      <c r="J85" s="61">
        <v>105.45</v>
      </c>
      <c r="K85" s="62" t="s">
        <v>203</v>
      </c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32"/>
      <c r="W85" s="32"/>
      <c r="X85" s="32"/>
      <c r="Y85" s="32"/>
      <c r="Z85" s="32"/>
    </row>
    <row r="86" spans="1:26" ht="60" collapsed="1">
      <c r="A86" s="53">
        <v>8</v>
      </c>
      <c r="B86" s="54" t="s">
        <v>204</v>
      </c>
      <c r="C86" s="55" t="s">
        <v>205</v>
      </c>
      <c r="D86" s="56">
        <v>6.64</v>
      </c>
      <c r="E86" s="57" t="s">
        <v>206</v>
      </c>
      <c r="F86" s="56"/>
      <c r="G86" s="56" t="s">
        <v>207</v>
      </c>
      <c r="H86" s="56" t="s">
        <v>208</v>
      </c>
      <c r="I86" s="56"/>
      <c r="J86" s="56" t="s">
        <v>209</v>
      </c>
      <c r="K86" s="57" t="s">
        <v>210</v>
      </c>
      <c r="L86" s="57"/>
      <c r="M86" s="57"/>
      <c r="N86" s="57" t="s">
        <v>47</v>
      </c>
      <c r="O86" s="57"/>
      <c r="P86" s="57"/>
      <c r="Q86" s="57"/>
      <c r="R86" s="57"/>
      <c r="S86" s="57"/>
      <c r="T86" s="57"/>
      <c r="U86" s="57"/>
      <c r="V86" s="32"/>
      <c r="W86" s="32"/>
      <c r="X86" s="32"/>
      <c r="Y86" s="32"/>
      <c r="Z86" s="32"/>
    </row>
    <row r="87" spans="1:26" ht="33.75" hidden="1" outlineLevel="1">
      <c r="A87" s="58"/>
      <c r="B87" s="59" t="s">
        <v>211</v>
      </c>
      <c r="C87" s="60">
        <v>1</v>
      </c>
      <c r="D87" s="61">
        <v>12.34</v>
      </c>
      <c r="E87" s="62">
        <v>12.34</v>
      </c>
      <c r="F87" s="61"/>
      <c r="G87" s="61">
        <v>12.34</v>
      </c>
      <c r="H87" s="61">
        <v>12.34</v>
      </c>
      <c r="I87" s="61"/>
      <c r="J87" s="61">
        <v>155.41</v>
      </c>
      <c r="K87" s="62">
        <v>155.41</v>
      </c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32"/>
      <c r="W87" s="32"/>
      <c r="X87" s="32"/>
      <c r="Y87" s="32"/>
      <c r="Z87" s="32"/>
    </row>
    <row r="88" spans="1:26" ht="56.25" hidden="1" outlineLevel="1">
      <c r="A88" s="58"/>
      <c r="B88" s="59" t="s">
        <v>212</v>
      </c>
      <c r="C88" s="60" t="s">
        <v>137</v>
      </c>
      <c r="D88" s="61">
        <v>16240</v>
      </c>
      <c r="E88" s="62" t="s">
        <v>213</v>
      </c>
      <c r="F88" s="61"/>
      <c r="G88" s="61"/>
      <c r="H88" s="61"/>
      <c r="I88" s="61"/>
      <c r="J88" s="61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32"/>
      <c r="W88" s="32"/>
      <c r="X88" s="32"/>
      <c r="Y88" s="32"/>
      <c r="Z88" s="32"/>
    </row>
    <row r="89" spans="1:26" ht="33.75" hidden="1" outlineLevel="1">
      <c r="A89" s="58"/>
      <c r="B89" s="59" t="s">
        <v>214</v>
      </c>
      <c r="C89" s="60" t="s">
        <v>137</v>
      </c>
      <c r="D89" s="61">
        <v>11540</v>
      </c>
      <c r="E89" s="62" t="s">
        <v>215</v>
      </c>
      <c r="F89" s="61"/>
      <c r="G89" s="61"/>
      <c r="H89" s="61"/>
      <c r="I89" s="61"/>
      <c r="J89" s="61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32"/>
      <c r="W89" s="32"/>
      <c r="X89" s="32"/>
      <c r="Y89" s="32"/>
      <c r="Z89" s="32"/>
    </row>
    <row r="90" spans="1:26" ht="33.75" hidden="1" outlineLevel="1">
      <c r="A90" s="58"/>
      <c r="B90" s="59" t="s">
        <v>80</v>
      </c>
      <c r="C90" s="60">
        <v>0.0001</v>
      </c>
      <c r="D90" s="61">
        <v>1480</v>
      </c>
      <c r="E90" s="62" t="s">
        <v>81</v>
      </c>
      <c r="F90" s="61"/>
      <c r="G90" s="61">
        <v>0.15</v>
      </c>
      <c r="H90" s="61" t="s">
        <v>82</v>
      </c>
      <c r="I90" s="61"/>
      <c r="J90" s="61">
        <v>0.51</v>
      </c>
      <c r="K90" s="62" t="s">
        <v>83</v>
      </c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32"/>
      <c r="W90" s="32"/>
      <c r="X90" s="32"/>
      <c r="Y90" s="32"/>
      <c r="Z90" s="32"/>
    </row>
    <row r="91" spans="1:26" ht="56.25" hidden="1" outlineLevel="1">
      <c r="A91" s="63"/>
      <c r="B91" s="64" t="s">
        <v>88</v>
      </c>
      <c r="C91" s="65">
        <v>0.24</v>
      </c>
      <c r="D91" s="66">
        <v>1</v>
      </c>
      <c r="E91" s="67" t="s">
        <v>89</v>
      </c>
      <c r="F91" s="66"/>
      <c r="G91" s="66">
        <v>0.24</v>
      </c>
      <c r="H91" s="66" t="s">
        <v>216</v>
      </c>
      <c r="I91" s="66"/>
      <c r="J91" s="66">
        <v>0.72</v>
      </c>
      <c r="K91" s="67" t="s">
        <v>217</v>
      </c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32"/>
      <c r="W91" s="32"/>
      <c r="X91" s="32"/>
      <c r="Y91" s="32"/>
      <c r="Z91" s="32"/>
    </row>
    <row r="92" spans="1:26" ht="36" collapsed="1">
      <c r="A92" s="121" t="s">
        <v>50</v>
      </c>
      <c r="B92" s="122"/>
      <c r="C92" s="122"/>
      <c r="D92" s="122"/>
      <c r="E92" s="122"/>
      <c r="F92" s="122"/>
      <c r="G92" s="56">
        <v>7211.8</v>
      </c>
      <c r="H92" s="56" t="s">
        <v>218</v>
      </c>
      <c r="I92" s="56" t="s">
        <v>219</v>
      </c>
      <c r="J92" s="56">
        <v>49556.84</v>
      </c>
      <c r="K92" s="57" t="s">
        <v>220</v>
      </c>
      <c r="L92" s="57"/>
      <c r="M92" s="57"/>
      <c r="N92" s="57"/>
      <c r="O92" s="57"/>
      <c r="P92" s="57"/>
      <c r="Q92" s="57"/>
      <c r="R92" s="57"/>
      <c r="S92" s="57"/>
      <c r="T92" s="57"/>
      <c r="U92" s="57" t="s">
        <v>221</v>
      </c>
      <c r="V92" s="32"/>
      <c r="W92" s="32"/>
      <c r="X92" s="32"/>
      <c r="Y92" s="32"/>
      <c r="Z92" s="32"/>
    </row>
    <row r="93" spans="1:26" ht="12.75">
      <c r="A93" s="121" t="s">
        <v>51</v>
      </c>
      <c r="B93" s="122"/>
      <c r="C93" s="122"/>
      <c r="D93" s="122"/>
      <c r="E93" s="122"/>
      <c r="F93" s="122"/>
      <c r="G93" s="56">
        <v>4225.4</v>
      </c>
      <c r="H93" s="56"/>
      <c r="I93" s="56"/>
      <c r="J93" s="56">
        <v>29035.35</v>
      </c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32"/>
      <c r="W93" s="32"/>
      <c r="X93" s="32"/>
      <c r="Y93" s="32"/>
      <c r="Z93" s="32"/>
    </row>
    <row r="94" spans="1:26" ht="12.75">
      <c r="A94" s="121" t="s">
        <v>52</v>
      </c>
      <c r="B94" s="122"/>
      <c r="C94" s="122"/>
      <c r="D94" s="122"/>
      <c r="E94" s="122"/>
      <c r="F94" s="122"/>
      <c r="G94" s="56"/>
      <c r="H94" s="56"/>
      <c r="I94" s="56"/>
      <c r="J94" s="56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32"/>
      <c r="W94" s="32"/>
      <c r="X94" s="32"/>
      <c r="Y94" s="32"/>
      <c r="Z94" s="32"/>
    </row>
    <row r="95" spans="1:26" ht="36">
      <c r="A95" s="121" t="s">
        <v>222</v>
      </c>
      <c r="B95" s="122"/>
      <c r="C95" s="122"/>
      <c r="D95" s="122"/>
      <c r="E95" s="122"/>
      <c r="F95" s="122"/>
      <c r="G95" s="56">
        <v>-2986.4</v>
      </c>
      <c r="H95" s="56" t="s">
        <v>223</v>
      </c>
      <c r="I95" s="56" t="s">
        <v>224</v>
      </c>
      <c r="J95" s="56">
        <v>-20521.49</v>
      </c>
      <c r="K95" s="57" t="s">
        <v>225</v>
      </c>
      <c r="L95" s="57"/>
      <c r="M95" s="57"/>
      <c r="N95" s="57"/>
      <c r="O95" s="57"/>
      <c r="P95" s="57"/>
      <c r="Q95" s="57"/>
      <c r="R95" s="57"/>
      <c r="S95" s="57"/>
      <c r="T95" s="57"/>
      <c r="U95" s="57" t="s">
        <v>226</v>
      </c>
      <c r="V95" s="32"/>
      <c r="W95" s="32"/>
      <c r="X95" s="32"/>
      <c r="Y95" s="32"/>
      <c r="Z95" s="32"/>
    </row>
    <row r="96" spans="1:26" ht="12.75">
      <c r="A96" s="125" t="s">
        <v>58</v>
      </c>
      <c r="B96" s="126"/>
      <c r="C96" s="126"/>
      <c r="D96" s="126"/>
      <c r="E96" s="126"/>
      <c r="F96" s="126"/>
      <c r="G96" s="56">
        <v>1332.4</v>
      </c>
      <c r="H96" s="56"/>
      <c r="I96" s="56"/>
      <c r="J96" s="56">
        <v>14247.93</v>
      </c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32"/>
      <c r="W96" s="32"/>
      <c r="X96" s="32"/>
      <c r="Y96" s="32"/>
      <c r="Z96" s="32"/>
    </row>
    <row r="97" spans="1:26" ht="12.75">
      <c r="A97" s="125" t="s">
        <v>59</v>
      </c>
      <c r="B97" s="126"/>
      <c r="C97" s="126"/>
      <c r="D97" s="126"/>
      <c r="E97" s="126"/>
      <c r="F97" s="126"/>
      <c r="G97" s="56">
        <v>981.86</v>
      </c>
      <c r="H97" s="56"/>
      <c r="I97" s="56"/>
      <c r="J97" s="56">
        <v>9889.13</v>
      </c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2"/>
      <c r="W97" s="32"/>
      <c r="X97" s="32"/>
      <c r="Y97" s="32"/>
      <c r="Z97" s="32"/>
    </row>
    <row r="98" spans="1:26" ht="12.75">
      <c r="A98" s="123" t="s">
        <v>227</v>
      </c>
      <c r="B98" s="124"/>
      <c r="C98" s="124"/>
      <c r="D98" s="124"/>
      <c r="E98" s="124"/>
      <c r="F98" s="124"/>
      <c r="G98" s="68">
        <v>6539.66</v>
      </c>
      <c r="H98" s="68"/>
      <c r="I98" s="68"/>
      <c r="J98" s="68">
        <v>53172.41</v>
      </c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32"/>
      <c r="W98" s="32"/>
      <c r="X98" s="32"/>
      <c r="Y98" s="32"/>
      <c r="Z98" s="32"/>
    </row>
    <row r="99" spans="1:26" ht="21" customHeight="1">
      <c r="A99" s="119" t="s">
        <v>228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32"/>
      <c r="W99" s="32"/>
      <c r="X99" s="32"/>
      <c r="Y99" s="32"/>
      <c r="Z99" s="32"/>
    </row>
    <row r="100" spans="1:26" ht="36">
      <c r="A100" s="53">
        <v>9</v>
      </c>
      <c r="B100" s="54" t="s">
        <v>229</v>
      </c>
      <c r="C100" s="55" t="s">
        <v>230</v>
      </c>
      <c r="D100" s="56">
        <v>99.11</v>
      </c>
      <c r="E100" s="57"/>
      <c r="F100" s="56"/>
      <c r="G100" s="56">
        <v>99.11</v>
      </c>
      <c r="H100" s="56"/>
      <c r="I100" s="56"/>
      <c r="J100" s="56">
        <v>398.83</v>
      </c>
      <c r="K100" s="57"/>
      <c r="L100" s="57"/>
      <c r="M100" s="57"/>
      <c r="N100" s="57" t="s">
        <v>231</v>
      </c>
      <c r="O100" s="57"/>
      <c r="P100" s="57"/>
      <c r="Q100" s="57"/>
      <c r="R100" s="57"/>
      <c r="S100" s="57"/>
      <c r="T100" s="57"/>
      <c r="U100" s="57"/>
      <c r="V100" s="32"/>
      <c r="W100" s="32"/>
      <c r="X100" s="32"/>
      <c r="Y100" s="32"/>
      <c r="Z100" s="32"/>
    </row>
    <row r="101" spans="1:26" ht="36">
      <c r="A101" s="53">
        <v>10</v>
      </c>
      <c r="B101" s="54" t="s">
        <v>232</v>
      </c>
      <c r="C101" s="55" t="s">
        <v>233</v>
      </c>
      <c r="D101" s="56">
        <v>71.77</v>
      </c>
      <c r="E101" s="57"/>
      <c r="F101" s="56"/>
      <c r="G101" s="56">
        <v>143.54</v>
      </c>
      <c r="H101" s="56"/>
      <c r="I101" s="56"/>
      <c r="J101" s="56">
        <v>622.02</v>
      </c>
      <c r="K101" s="57"/>
      <c r="L101" s="57"/>
      <c r="M101" s="57"/>
      <c r="N101" s="57" t="s">
        <v>231</v>
      </c>
      <c r="O101" s="57"/>
      <c r="P101" s="57"/>
      <c r="Q101" s="57"/>
      <c r="R101" s="57"/>
      <c r="S101" s="57"/>
      <c r="T101" s="57"/>
      <c r="U101" s="57"/>
      <c r="V101" s="32"/>
      <c r="W101" s="32"/>
      <c r="X101" s="32"/>
      <c r="Y101" s="32"/>
      <c r="Z101" s="32"/>
    </row>
    <row r="102" spans="1:26" ht="36">
      <c r="A102" s="53">
        <v>11</v>
      </c>
      <c r="B102" s="54" t="s">
        <v>234</v>
      </c>
      <c r="C102" s="55" t="s">
        <v>230</v>
      </c>
      <c r="D102" s="56">
        <v>826.72</v>
      </c>
      <c r="E102" s="57"/>
      <c r="F102" s="56"/>
      <c r="G102" s="56">
        <v>826.72</v>
      </c>
      <c r="H102" s="56"/>
      <c r="I102" s="56"/>
      <c r="J102" s="56">
        <v>3034.06</v>
      </c>
      <c r="K102" s="57"/>
      <c r="L102" s="57"/>
      <c r="M102" s="57"/>
      <c r="N102" s="57" t="s">
        <v>231</v>
      </c>
      <c r="O102" s="57"/>
      <c r="P102" s="57"/>
      <c r="Q102" s="57"/>
      <c r="R102" s="57"/>
      <c r="S102" s="57"/>
      <c r="T102" s="57"/>
      <c r="U102" s="57"/>
      <c r="V102" s="32"/>
      <c r="W102" s="32"/>
      <c r="X102" s="32"/>
      <c r="Y102" s="32"/>
      <c r="Z102" s="32"/>
    </row>
    <row r="103" spans="1:26" ht="36">
      <c r="A103" s="70">
        <v>12</v>
      </c>
      <c r="B103" s="71" t="s">
        <v>235</v>
      </c>
      <c r="C103" s="72" t="s">
        <v>233</v>
      </c>
      <c r="D103" s="68">
        <v>325.04</v>
      </c>
      <c r="E103" s="69"/>
      <c r="F103" s="68"/>
      <c r="G103" s="68">
        <v>650.08</v>
      </c>
      <c r="H103" s="68"/>
      <c r="I103" s="68"/>
      <c r="J103" s="68">
        <v>2385.8</v>
      </c>
      <c r="K103" s="69"/>
      <c r="L103" s="69"/>
      <c r="M103" s="69"/>
      <c r="N103" s="69" t="s">
        <v>231</v>
      </c>
      <c r="O103" s="69"/>
      <c r="P103" s="69"/>
      <c r="Q103" s="69"/>
      <c r="R103" s="69"/>
      <c r="S103" s="69"/>
      <c r="T103" s="69"/>
      <c r="U103" s="69"/>
      <c r="V103" s="32"/>
      <c r="W103" s="32"/>
      <c r="X103" s="32"/>
      <c r="Y103" s="32"/>
      <c r="Z103" s="32"/>
    </row>
    <row r="104" spans="1:26" ht="12.75">
      <c r="A104" s="121" t="s">
        <v>50</v>
      </c>
      <c r="B104" s="122"/>
      <c r="C104" s="122"/>
      <c r="D104" s="122"/>
      <c r="E104" s="122"/>
      <c r="F104" s="122"/>
      <c r="G104" s="56">
        <v>1719.45</v>
      </c>
      <c r="H104" s="56"/>
      <c r="I104" s="56"/>
      <c r="J104" s="56">
        <v>6440.71</v>
      </c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32"/>
      <c r="W104" s="32"/>
      <c r="X104" s="32"/>
      <c r="Y104" s="32"/>
      <c r="Z104" s="32"/>
    </row>
    <row r="105" spans="1:26" ht="12.75">
      <c r="A105" s="123" t="s">
        <v>236</v>
      </c>
      <c r="B105" s="124"/>
      <c r="C105" s="124"/>
      <c r="D105" s="124"/>
      <c r="E105" s="124"/>
      <c r="F105" s="124"/>
      <c r="G105" s="68">
        <v>1719.45</v>
      </c>
      <c r="H105" s="68"/>
      <c r="I105" s="68"/>
      <c r="J105" s="68">
        <v>6440.71</v>
      </c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32"/>
      <c r="W105" s="32"/>
      <c r="X105" s="32"/>
      <c r="Y105" s="32"/>
      <c r="Z105" s="32"/>
    </row>
    <row r="106" spans="1:26" ht="21" customHeight="1">
      <c r="A106" s="119" t="s">
        <v>237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32"/>
      <c r="W106" s="32"/>
      <c r="X106" s="32"/>
      <c r="Y106" s="32"/>
      <c r="Z106" s="32"/>
    </row>
    <row r="107" spans="1:26" ht="48">
      <c r="A107" s="53">
        <v>13</v>
      </c>
      <c r="B107" s="54" t="s">
        <v>238</v>
      </c>
      <c r="C107" s="55" t="s">
        <v>239</v>
      </c>
      <c r="D107" s="56">
        <v>120.56</v>
      </c>
      <c r="E107" s="57" t="s">
        <v>240</v>
      </c>
      <c r="F107" s="56"/>
      <c r="G107" s="56">
        <v>3616.8</v>
      </c>
      <c r="H107" s="56" t="s">
        <v>241</v>
      </c>
      <c r="I107" s="56"/>
      <c r="J107" s="56">
        <v>20615.7</v>
      </c>
      <c r="K107" s="57" t="s">
        <v>242</v>
      </c>
      <c r="L107" s="57"/>
      <c r="M107" s="57"/>
      <c r="N107" s="57" t="s">
        <v>231</v>
      </c>
      <c r="O107" s="57"/>
      <c r="P107" s="57"/>
      <c r="Q107" s="57"/>
      <c r="R107" s="57"/>
      <c r="S107" s="57"/>
      <c r="T107" s="57"/>
      <c r="U107" s="57"/>
      <c r="V107" s="32"/>
      <c r="W107" s="32"/>
      <c r="X107" s="32"/>
      <c r="Y107" s="32"/>
      <c r="Z107" s="32"/>
    </row>
    <row r="108" spans="1:26" ht="108">
      <c r="A108" s="53">
        <v>14</v>
      </c>
      <c r="B108" s="54" t="s">
        <v>243</v>
      </c>
      <c r="C108" s="55" t="s">
        <v>244</v>
      </c>
      <c r="D108" s="56">
        <v>4.28</v>
      </c>
      <c r="E108" s="57" t="s">
        <v>245</v>
      </c>
      <c r="F108" s="56"/>
      <c r="G108" s="56">
        <v>1626.4</v>
      </c>
      <c r="H108" s="56" t="s">
        <v>246</v>
      </c>
      <c r="I108" s="56"/>
      <c r="J108" s="56">
        <v>9272</v>
      </c>
      <c r="K108" s="57" t="s">
        <v>247</v>
      </c>
      <c r="L108" s="57"/>
      <c r="M108" s="57"/>
      <c r="N108" s="57" t="s">
        <v>231</v>
      </c>
      <c r="O108" s="57"/>
      <c r="P108" s="57"/>
      <c r="Q108" s="57"/>
      <c r="R108" s="57"/>
      <c r="S108" s="57"/>
      <c r="T108" s="57"/>
      <c r="U108" s="57"/>
      <c r="V108" s="32"/>
      <c r="W108" s="32"/>
      <c r="X108" s="32"/>
      <c r="Y108" s="32"/>
      <c r="Z108" s="32"/>
    </row>
    <row r="109" spans="1:26" ht="108">
      <c r="A109" s="53">
        <v>15</v>
      </c>
      <c r="B109" s="54" t="s">
        <v>248</v>
      </c>
      <c r="C109" s="55" t="s">
        <v>249</v>
      </c>
      <c r="D109" s="56">
        <v>5.82</v>
      </c>
      <c r="E109" s="57" t="s">
        <v>250</v>
      </c>
      <c r="F109" s="56"/>
      <c r="G109" s="56">
        <v>291</v>
      </c>
      <c r="H109" s="56" t="s">
        <v>251</v>
      </c>
      <c r="I109" s="56"/>
      <c r="J109" s="56">
        <v>1658.5</v>
      </c>
      <c r="K109" s="57" t="s">
        <v>252</v>
      </c>
      <c r="L109" s="57"/>
      <c r="M109" s="57"/>
      <c r="N109" s="57" t="s">
        <v>231</v>
      </c>
      <c r="O109" s="57"/>
      <c r="P109" s="57"/>
      <c r="Q109" s="57"/>
      <c r="R109" s="57"/>
      <c r="S109" s="57"/>
      <c r="T109" s="57"/>
      <c r="U109" s="57"/>
      <c r="V109" s="32"/>
      <c r="W109" s="32"/>
      <c r="X109" s="32"/>
      <c r="Y109" s="32"/>
      <c r="Z109" s="32"/>
    </row>
    <row r="110" spans="1:26" ht="48">
      <c r="A110" s="53">
        <v>16</v>
      </c>
      <c r="B110" s="54" t="s">
        <v>253</v>
      </c>
      <c r="C110" s="55" t="s">
        <v>254</v>
      </c>
      <c r="D110" s="56">
        <v>13.04</v>
      </c>
      <c r="E110" s="57" t="s">
        <v>255</v>
      </c>
      <c r="F110" s="56"/>
      <c r="G110" s="56">
        <v>65.2</v>
      </c>
      <c r="H110" s="56" t="s">
        <v>256</v>
      </c>
      <c r="I110" s="56"/>
      <c r="J110" s="56">
        <v>371.65</v>
      </c>
      <c r="K110" s="57" t="s">
        <v>257</v>
      </c>
      <c r="L110" s="57"/>
      <c r="M110" s="57"/>
      <c r="N110" s="57" t="s">
        <v>231</v>
      </c>
      <c r="O110" s="57"/>
      <c r="P110" s="57"/>
      <c r="Q110" s="57"/>
      <c r="R110" s="57"/>
      <c r="S110" s="57"/>
      <c r="T110" s="57"/>
      <c r="U110" s="57"/>
      <c r="V110" s="32"/>
      <c r="W110" s="32"/>
      <c r="X110" s="32"/>
      <c r="Y110" s="32"/>
      <c r="Z110" s="32"/>
    </row>
    <row r="111" spans="1:26" ht="36">
      <c r="A111" s="70">
        <v>17</v>
      </c>
      <c r="B111" s="71" t="s">
        <v>258</v>
      </c>
      <c r="C111" s="72" t="s">
        <v>233</v>
      </c>
      <c r="D111" s="68">
        <v>4.65</v>
      </c>
      <c r="E111" s="69" t="s">
        <v>259</v>
      </c>
      <c r="F111" s="68"/>
      <c r="G111" s="68">
        <v>9.3</v>
      </c>
      <c r="H111" s="68" t="s">
        <v>260</v>
      </c>
      <c r="I111" s="68"/>
      <c r="J111" s="68">
        <v>42.78</v>
      </c>
      <c r="K111" s="69" t="s">
        <v>261</v>
      </c>
      <c r="L111" s="69"/>
      <c r="M111" s="69"/>
      <c r="N111" s="69" t="s">
        <v>231</v>
      </c>
      <c r="O111" s="69"/>
      <c r="P111" s="69"/>
      <c r="Q111" s="69"/>
      <c r="R111" s="69"/>
      <c r="S111" s="69"/>
      <c r="T111" s="69"/>
      <c r="U111" s="69"/>
      <c r="V111" s="32"/>
      <c r="W111" s="32"/>
      <c r="X111" s="32"/>
      <c r="Y111" s="32"/>
      <c r="Z111" s="32"/>
    </row>
    <row r="112" spans="1:26" ht="36">
      <c r="A112" s="121" t="s">
        <v>50</v>
      </c>
      <c r="B112" s="122"/>
      <c r="C112" s="122"/>
      <c r="D112" s="122"/>
      <c r="E112" s="122"/>
      <c r="F112" s="122"/>
      <c r="G112" s="56">
        <v>5608.7</v>
      </c>
      <c r="H112" s="56" t="s">
        <v>262</v>
      </c>
      <c r="I112" s="56"/>
      <c r="J112" s="56">
        <v>31960.63</v>
      </c>
      <c r="K112" s="57" t="s">
        <v>263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32"/>
      <c r="W112" s="32"/>
      <c r="X112" s="32"/>
      <c r="Y112" s="32"/>
      <c r="Z112" s="32"/>
    </row>
    <row r="113" spans="1:26" ht="12.75">
      <c r="A113" s="123" t="s">
        <v>264</v>
      </c>
      <c r="B113" s="124"/>
      <c r="C113" s="124"/>
      <c r="D113" s="124"/>
      <c r="E113" s="124"/>
      <c r="F113" s="124"/>
      <c r="G113" s="68">
        <v>5608.7</v>
      </c>
      <c r="H113" s="68"/>
      <c r="I113" s="68"/>
      <c r="J113" s="68">
        <v>31960.63</v>
      </c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32"/>
      <c r="W113" s="32"/>
      <c r="X113" s="32"/>
      <c r="Y113" s="32"/>
      <c r="Z113" s="32"/>
    </row>
    <row r="114" spans="1:26" ht="36">
      <c r="A114" s="121" t="s">
        <v>265</v>
      </c>
      <c r="B114" s="122"/>
      <c r="C114" s="122"/>
      <c r="D114" s="122"/>
      <c r="E114" s="122"/>
      <c r="F114" s="122"/>
      <c r="G114" s="56">
        <v>14544.69</v>
      </c>
      <c r="H114" s="56" t="s">
        <v>266</v>
      </c>
      <c r="I114" s="56" t="s">
        <v>267</v>
      </c>
      <c r="J114" s="56">
        <v>87990.61</v>
      </c>
      <c r="K114" s="57" t="s">
        <v>268</v>
      </c>
      <c r="L114" s="57"/>
      <c r="M114" s="57"/>
      <c r="N114" s="57"/>
      <c r="O114" s="57"/>
      <c r="P114" s="57"/>
      <c r="Q114" s="57"/>
      <c r="R114" s="57"/>
      <c r="S114" s="57"/>
      <c r="T114" s="57"/>
      <c r="U114" s="57" t="s">
        <v>269</v>
      </c>
      <c r="V114" s="32"/>
      <c r="W114" s="32"/>
      <c r="X114" s="32"/>
      <c r="Y114" s="32"/>
      <c r="Z114" s="32"/>
    </row>
    <row r="115" spans="1:26" ht="12.75">
      <c r="A115" s="121" t="s">
        <v>270</v>
      </c>
      <c r="B115" s="122"/>
      <c r="C115" s="122"/>
      <c r="D115" s="122"/>
      <c r="E115" s="122"/>
      <c r="F115" s="122"/>
      <c r="G115" s="56">
        <v>11556.33</v>
      </c>
      <c r="H115" s="56"/>
      <c r="I115" s="56"/>
      <c r="J115" s="56">
        <v>67455.69</v>
      </c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32"/>
      <c r="W115" s="32"/>
      <c r="X115" s="32"/>
      <c r="Y115" s="32"/>
      <c r="Z115" s="32"/>
    </row>
    <row r="116" spans="1:26" ht="12.75">
      <c r="A116" s="121" t="s">
        <v>52</v>
      </c>
      <c r="B116" s="122"/>
      <c r="C116" s="122"/>
      <c r="D116" s="122"/>
      <c r="E116" s="122"/>
      <c r="F116" s="122"/>
      <c r="G116" s="56"/>
      <c r="H116" s="56"/>
      <c r="I116" s="56"/>
      <c r="J116" s="56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32"/>
      <c r="W116" s="32"/>
      <c r="X116" s="32"/>
      <c r="Y116" s="32"/>
      <c r="Z116" s="32"/>
    </row>
    <row r="117" spans="1:26" ht="36">
      <c r="A117" s="121" t="s">
        <v>271</v>
      </c>
      <c r="B117" s="122"/>
      <c r="C117" s="122"/>
      <c r="D117" s="122"/>
      <c r="E117" s="122"/>
      <c r="F117" s="122"/>
      <c r="G117" s="56">
        <v>-2988.36</v>
      </c>
      <c r="H117" s="56" t="s">
        <v>272</v>
      </c>
      <c r="I117" s="56" t="s">
        <v>273</v>
      </c>
      <c r="J117" s="56">
        <v>-20534.92</v>
      </c>
      <c r="K117" s="57" t="s">
        <v>274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 t="s">
        <v>275</v>
      </c>
      <c r="V117" s="32"/>
      <c r="W117" s="32"/>
      <c r="X117" s="32"/>
      <c r="Y117" s="32"/>
      <c r="Z117" s="32"/>
    </row>
    <row r="118" spans="1:26" ht="12.75">
      <c r="A118" s="121" t="s">
        <v>54</v>
      </c>
      <c r="B118" s="122"/>
      <c r="C118" s="122"/>
      <c r="D118" s="122"/>
      <c r="E118" s="122"/>
      <c r="F118" s="122"/>
      <c r="G118" s="56"/>
      <c r="H118" s="56"/>
      <c r="I118" s="56"/>
      <c r="J118" s="56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32"/>
      <c r="W118" s="32"/>
      <c r="X118" s="32"/>
      <c r="Y118" s="32"/>
      <c r="Z118" s="32"/>
    </row>
    <row r="119" spans="1:26" ht="12.75">
      <c r="A119" s="121" t="s">
        <v>55</v>
      </c>
      <c r="B119" s="122"/>
      <c r="C119" s="122"/>
      <c r="D119" s="122"/>
      <c r="E119" s="122"/>
      <c r="F119" s="122"/>
      <c r="G119" s="56">
        <v>1601.46</v>
      </c>
      <c r="H119" s="56"/>
      <c r="I119" s="56"/>
      <c r="J119" s="56">
        <v>20162.04</v>
      </c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32"/>
      <c r="W119" s="32"/>
      <c r="X119" s="32"/>
      <c r="Y119" s="32"/>
      <c r="Z119" s="32"/>
    </row>
    <row r="120" spans="1:26" ht="12.75">
      <c r="A120" s="121" t="s">
        <v>56</v>
      </c>
      <c r="B120" s="122"/>
      <c r="C120" s="122"/>
      <c r="D120" s="122"/>
      <c r="E120" s="122"/>
      <c r="F120" s="122"/>
      <c r="G120" s="56">
        <v>8171.94</v>
      </c>
      <c r="H120" s="56"/>
      <c r="I120" s="56"/>
      <c r="J120" s="56">
        <v>40500.2</v>
      </c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32"/>
      <c r="W120" s="32"/>
      <c r="X120" s="32"/>
      <c r="Y120" s="32"/>
      <c r="Z120" s="32"/>
    </row>
    <row r="121" spans="1:26" ht="12.75">
      <c r="A121" s="121" t="s">
        <v>57</v>
      </c>
      <c r="B121" s="122"/>
      <c r="C121" s="122"/>
      <c r="D121" s="122"/>
      <c r="E121" s="122"/>
      <c r="F121" s="122"/>
      <c r="G121" s="56">
        <v>63.53</v>
      </c>
      <c r="H121" s="56"/>
      <c r="I121" s="56"/>
      <c r="J121" s="56">
        <v>353.34</v>
      </c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32"/>
      <c r="W121" s="32"/>
      <c r="X121" s="32"/>
      <c r="Y121" s="32"/>
      <c r="Z121" s="32"/>
    </row>
    <row r="122" spans="1:26" ht="12.75">
      <c r="A122" s="125" t="s">
        <v>58</v>
      </c>
      <c r="B122" s="126"/>
      <c r="C122" s="126"/>
      <c r="D122" s="126"/>
      <c r="E122" s="126"/>
      <c r="F122" s="126"/>
      <c r="G122" s="56">
        <v>1333.46</v>
      </c>
      <c r="H122" s="56"/>
      <c r="I122" s="56"/>
      <c r="J122" s="56">
        <v>14259.26</v>
      </c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32"/>
      <c r="W122" s="32"/>
      <c r="X122" s="32"/>
      <c r="Y122" s="32"/>
      <c r="Z122" s="32"/>
    </row>
    <row r="123" spans="1:26" ht="12.75">
      <c r="A123" s="125" t="s">
        <v>59</v>
      </c>
      <c r="B123" s="126"/>
      <c r="C123" s="126"/>
      <c r="D123" s="126"/>
      <c r="E123" s="126"/>
      <c r="F123" s="126"/>
      <c r="G123" s="56">
        <v>982.53</v>
      </c>
      <c r="H123" s="56"/>
      <c r="I123" s="56"/>
      <c r="J123" s="56">
        <v>9895.88</v>
      </c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32"/>
      <c r="W123" s="32"/>
      <c r="X123" s="32"/>
      <c r="Y123" s="32"/>
      <c r="Z123" s="32"/>
    </row>
    <row r="124" spans="1:26" ht="12.75">
      <c r="A124" s="125" t="s">
        <v>276</v>
      </c>
      <c r="B124" s="126"/>
      <c r="C124" s="126"/>
      <c r="D124" s="126"/>
      <c r="E124" s="126"/>
      <c r="F124" s="126"/>
      <c r="G124" s="56"/>
      <c r="H124" s="56"/>
      <c r="I124" s="56"/>
      <c r="J124" s="56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32"/>
      <c r="W124" s="32"/>
      <c r="X124" s="32"/>
      <c r="Y124" s="32"/>
      <c r="Z124" s="32"/>
    </row>
    <row r="125" spans="1:26" ht="12.75">
      <c r="A125" s="121" t="s">
        <v>277</v>
      </c>
      <c r="B125" s="122"/>
      <c r="C125" s="122"/>
      <c r="D125" s="122"/>
      <c r="E125" s="122"/>
      <c r="F125" s="122"/>
      <c r="G125" s="56">
        <v>4.51</v>
      </c>
      <c r="H125" s="56"/>
      <c r="I125" s="56"/>
      <c r="J125" s="56">
        <v>37.08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32"/>
      <c r="W125" s="32"/>
      <c r="X125" s="32"/>
      <c r="Y125" s="32"/>
      <c r="Z125" s="32"/>
    </row>
    <row r="126" spans="1:26" ht="12.75">
      <c r="A126" s="121" t="s">
        <v>278</v>
      </c>
      <c r="B126" s="122"/>
      <c r="C126" s="122"/>
      <c r="D126" s="122"/>
      <c r="E126" s="122"/>
      <c r="F126" s="122"/>
      <c r="G126" s="56">
        <v>12148.36</v>
      </c>
      <c r="H126" s="56"/>
      <c r="I126" s="56"/>
      <c r="J126" s="56">
        <v>85133.04</v>
      </c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32"/>
      <c r="W126" s="32"/>
      <c r="X126" s="32"/>
      <c r="Y126" s="32"/>
      <c r="Z126" s="32"/>
    </row>
    <row r="127" spans="1:26" ht="12.75">
      <c r="A127" s="121" t="s">
        <v>279</v>
      </c>
      <c r="B127" s="122"/>
      <c r="C127" s="122"/>
      <c r="D127" s="122"/>
      <c r="E127" s="122"/>
      <c r="F127" s="122"/>
      <c r="G127" s="56">
        <v>1719.45</v>
      </c>
      <c r="H127" s="56"/>
      <c r="I127" s="56"/>
      <c r="J127" s="56">
        <v>6440.71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32"/>
      <c r="W127" s="32"/>
      <c r="X127" s="32"/>
      <c r="Y127" s="32"/>
      <c r="Z127" s="32"/>
    </row>
    <row r="128" spans="1:26" ht="12.75">
      <c r="A128" s="121" t="s">
        <v>60</v>
      </c>
      <c r="B128" s="122"/>
      <c r="C128" s="122"/>
      <c r="D128" s="122"/>
      <c r="E128" s="122"/>
      <c r="F128" s="122"/>
      <c r="G128" s="56">
        <v>13872.32</v>
      </c>
      <c r="H128" s="56"/>
      <c r="I128" s="56"/>
      <c r="J128" s="56">
        <v>91610.83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32"/>
      <c r="W128" s="32"/>
      <c r="X128" s="32"/>
      <c r="Y128" s="32"/>
      <c r="Z128" s="32"/>
    </row>
    <row r="129" spans="1:26" ht="12.75">
      <c r="A129" s="121" t="s">
        <v>280</v>
      </c>
      <c r="B129" s="122"/>
      <c r="C129" s="122"/>
      <c r="D129" s="122"/>
      <c r="E129" s="122"/>
      <c r="F129" s="122"/>
      <c r="G129" s="56">
        <v>1550</v>
      </c>
      <c r="H129" s="56"/>
      <c r="I129" s="56"/>
      <c r="J129" s="56">
        <v>8059.17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32"/>
      <c r="W129" s="32"/>
      <c r="X129" s="32"/>
      <c r="Y129" s="32"/>
      <c r="Z129" s="32"/>
    </row>
    <row r="130" spans="1:26" ht="12.75">
      <c r="A130" s="125" t="s">
        <v>281</v>
      </c>
      <c r="B130" s="126"/>
      <c r="C130" s="126"/>
      <c r="D130" s="126"/>
      <c r="E130" s="126"/>
      <c r="F130" s="126"/>
      <c r="G130" s="56">
        <v>15422.32</v>
      </c>
      <c r="H130" s="56"/>
      <c r="I130" s="56"/>
      <c r="J130" s="56">
        <v>99670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32"/>
      <c r="W130" s="32"/>
      <c r="X130" s="32"/>
      <c r="Y130" s="32"/>
      <c r="Z130" s="32"/>
    </row>
    <row r="131" spans="1:26" ht="12.75">
      <c r="A131" s="27"/>
      <c r="B131" s="28"/>
      <c r="C131" s="29"/>
      <c r="D131" s="30"/>
      <c r="E131" s="31"/>
      <c r="F131" s="30"/>
      <c r="G131" s="30"/>
      <c r="H131" s="30"/>
      <c r="I131" s="30"/>
      <c r="J131" s="30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2"/>
      <c r="W131" s="32"/>
      <c r="X131" s="32"/>
      <c r="Y131" s="32"/>
      <c r="Z131" s="32"/>
    </row>
    <row r="132" spans="1:26" ht="12.75">
      <c r="A132" s="27"/>
      <c r="B132" s="28"/>
      <c r="C132" s="29"/>
      <c r="D132" s="30"/>
      <c r="E132" s="31"/>
      <c r="F132" s="30"/>
      <c r="G132" s="30"/>
      <c r="H132" s="30"/>
      <c r="I132" s="30"/>
      <c r="J132" s="30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2"/>
      <c r="W132" s="32"/>
      <c r="X132" s="32"/>
      <c r="Y132" s="32"/>
      <c r="Z132" s="32"/>
    </row>
    <row r="133" spans="1:26" ht="12.75">
      <c r="A133" s="27"/>
      <c r="B133" s="28"/>
      <c r="C133" s="29"/>
      <c r="D133" s="30"/>
      <c r="E133" s="31"/>
      <c r="F133" s="30"/>
      <c r="G133" s="30"/>
      <c r="H133" s="30"/>
      <c r="I133" s="30"/>
      <c r="J133" s="30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2"/>
      <c r="W133" s="32"/>
      <c r="X133" s="32"/>
      <c r="Y133" s="32"/>
      <c r="Z133" s="32"/>
    </row>
    <row r="134" spans="1:26" ht="12.75">
      <c r="A134" s="27"/>
      <c r="B134" s="28"/>
      <c r="C134" s="29"/>
      <c r="D134" s="30"/>
      <c r="E134" s="31"/>
      <c r="F134" s="30"/>
      <c r="G134" s="30"/>
      <c r="H134" s="30"/>
      <c r="I134" s="30"/>
      <c r="J134" s="30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2"/>
      <c r="W134" s="32"/>
      <c r="X134" s="32"/>
      <c r="Y134" s="32"/>
      <c r="Z134" s="32"/>
    </row>
    <row r="135" spans="1:26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2"/>
      <c r="W135" s="32"/>
      <c r="X135" s="32"/>
      <c r="Y135" s="32"/>
      <c r="Z135" s="32"/>
    </row>
    <row r="136" spans="1:26" ht="12.75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32"/>
      <c r="W136" s="32"/>
      <c r="X136" s="32"/>
      <c r="Y136" s="32"/>
      <c r="Z136" s="32"/>
    </row>
    <row r="137" spans="1:26" ht="12.75">
      <c r="A137" s="102" t="s">
        <v>489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51"/>
      <c r="M137" s="9"/>
      <c r="N137" s="9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ht="12.75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51"/>
      <c r="M138" s="9"/>
      <c r="N138" s="9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ht="12.75">
      <c r="A139" s="102" t="s">
        <v>20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51"/>
      <c r="M139" s="9"/>
      <c r="N139" s="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ht="12.75">
      <c r="A140" s="2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9"/>
      <c r="W140" s="9"/>
      <c r="X140" s="9"/>
      <c r="Y140" s="9"/>
      <c r="Z140" s="9"/>
    </row>
    <row r="141" spans="22:26" ht="12.75">
      <c r="V141" s="34"/>
      <c r="W141" s="34"/>
      <c r="X141" s="34"/>
      <c r="Y141" s="34"/>
      <c r="Z141" s="34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220" ht="12.75"/>
    <row r="221" ht="12.75"/>
    <row r="222" ht="12.75"/>
    <row r="223" ht="12.75"/>
    <row r="224" ht="12.75"/>
    <row r="225" ht="12.75"/>
    <row r="226" ht="12.75"/>
    <row r="227" ht="12.75"/>
    <row r="229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</sheetData>
  <sheetProtection/>
  <mergeCells count="60">
    <mergeCell ref="A130:F130"/>
    <mergeCell ref="A124:F124"/>
    <mergeCell ref="A125:F125"/>
    <mergeCell ref="A126:F126"/>
    <mergeCell ref="A127:F127"/>
    <mergeCell ref="A128:F128"/>
    <mergeCell ref="A129:F129"/>
    <mergeCell ref="A118:F118"/>
    <mergeCell ref="A119:F119"/>
    <mergeCell ref="A120:F120"/>
    <mergeCell ref="A121:F121"/>
    <mergeCell ref="A122:F122"/>
    <mergeCell ref="A123:F123"/>
    <mergeCell ref="A113:F113"/>
    <mergeCell ref="A114:F114"/>
    <mergeCell ref="A115:F115"/>
    <mergeCell ref="A116:F116"/>
    <mergeCell ref="A117:F117"/>
    <mergeCell ref="A105:F105"/>
    <mergeCell ref="A106:U106"/>
    <mergeCell ref="A112:F112"/>
    <mergeCell ref="A98:F98"/>
    <mergeCell ref="A99:U99"/>
    <mergeCell ref="A104:F104"/>
    <mergeCell ref="A96:F96"/>
    <mergeCell ref="A97:F97"/>
    <mergeCell ref="A94:F94"/>
    <mergeCell ref="A95:F95"/>
    <mergeCell ref="A38:F38"/>
    <mergeCell ref="A39:U39"/>
    <mergeCell ref="A92:F92"/>
    <mergeCell ref="A93:F93"/>
    <mergeCell ref="A36:F36"/>
    <mergeCell ref="A37:F37"/>
    <mergeCell ref="A28:U28"/>
    <mergeCell ref="A32:F32"/>
    <mergeCell ref="A33:F33"/>
    <mergeCell ref="A34:F34"/>
    <mergeCell ref="A35:F35"/>
    <mergeCell ref="G19:H19"/>
    <mergeCell ref="J19:K19"/>
    <mergeCell ref="J25:J26"/>
    <mergeCell ref="G24:I24"/>
    <mergeCell ref="G25:G26"/>
    <mergeCell ref="G18:H18"/>
    <mergeCell ref="J17:K17"/>
    <mergeCell ref="J18:K18"/>
    <mergeCell ref="A24:A26"/>
    <mergeCell ref="B24:B26"/>
    <mergeCell ref="C24:C26"/>
    <mergeCell ref="D24:F24"/>
    <mergeCell ref="D25:D26"/>
    <mergeCell ref="J24:U24"/>
    <mergeCell ref="A11:U11"/>
    <mergeCell ref="A12:U12"/>
    <mergeCell ref="A13:U13"/>
    <mergeCell ref="A14:U14"/>
    <mergeCell ref="J16:U16"/>
    <mergeCell ref="G17:H17"/>
    <mergeCell ref="G16:I16"/>
  </mergeCells>
  <printOptions/>
  <pageMargins left="0.5905511811023623" right="0.3937007874015748" top="0.3937007874015748" bottom="0.3937007874015748" header="0.2362204724409449" footer="0.2362204724409449"/>
  <pageSetup fitToHeight="0" fitToWidth="1" horizontalDpi="600" verticalDpi="600" orientation="landscape" paperSize="9" scale="87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Z9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1" customWidth="1"/>
    <col min="2" max="2" width="16.00390625" style="1" customWidth="1"/>
    <col min="3" max="3" width="33.625" style="1" customWidth="1"/>
    <col min="4" max="6" width="11.625" style="1" customWidth="1"/>
    <col min="7" max="7" width="12.75390625" style="1" customWidth="1"/>
    <col min="8" max="10" width="11.625" style="1" customWidth="1"/>
    <col min="11" max="11" width="12.75390625" style="1" customWidth="1"/>
    <col min="12" max="12" width="12.75390625" style="1" hidden="1" customWidth="1"/>
    <col min="13" max="13" width="11.25390625" style="1" customWidth="1"/>
    <col min="14" max="14" width="15.25390625" style="1" customWidth="1"/>
    <col min="15" max="16" width="0" style="1" hidden="1" customWidth="1"/>
    <col min="17" max="16384" width="9.125" style="1" customWidth="1"/>
  </cols>
  <sheetData>
    <row r="1" ht="12.75"/>
    <row r="2" spans="1:12" s="10" customFormat="1" ht="12.75">
      <c r="A2" s="11" t="s">
        <v>1</v>
      </c>
      <c r="B2" s="9"/>
      <c r="C2" s="9"/>
      <c r="D2" s="9"/>
      <c r="L2" s="37"/>
    </row>
    <row r="3" spans="1:12" s="10" customFormat="1" ht="12.75">
      <c r="A3" s="8"/>
      <c r="B3" s="9"/>
      <c r="C3" s="9"/>
      <c r="D3" s="9"/>
      <c r="L3" s="37"/>
    </row>
    <row r="4" spans="1:12" s="10" customFormat="1" ht="12.75">
      <c r="A4" s="11" t="s">
        <v>3</v>
      </c>
      <c r="B4" s="9"/>
      <c r="C4" s="9"/>
      <c r="D4" s="9"/>
      <c r="L4" s="37"/>
    </row>
    <row r="5" spans="1:23" s="10" customFormat="1" ht="15">
      <c r="A5" s="103" t="s">
        <v>37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35"/>
      <c r="P5" s="35"/>
      <c r="Q5" s="35"/>
      <c r="R5" s="35"/>
      <c r="S5" s="35"/>
      <c r="T5" s="35"/>
      <c r="U5" s="35"/>
      <c r="V5" s="35"/>
      <c r="W5" s="35"/>
    </row>
    <row r="6" spans="1:23" s="10" customFormat="1" ht="12">
      <c r="A6" s="104" t="s">
        <v>35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36"/>
      <c r="P6" s="36"/>
      <c r="Q6" s="36"/>
      <c r="R6" s="36"/>
      <c r="S6" s="36"/>
      <c r="T6" s="36"/>
      <c r="U6" s="36"/>
      <c r="V6" s="36"/>
      <c r="W6" s="36"/>
    </row>
    <row r="7" spans="1:23" s="10" customFormat="1" ht="12">
      <c r="A7" s="105" t="s">
        <v>488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36"/>
      <c r="P7" s="36"/>
      <c r="Q7" s="36"/>
      <c r="R7" s="36"/>
      <c r="S7" s="36"/>
      <c r="T7" s="36"/>
      <c r="U7" s="36"/>
      <c r="V7" s="36"/>
      <c r="W7" s="36"/>
    </row>
    <row r="8" spans="1:23" s="10" customFormat="1" ht="12">
      <c r="A8" s="106" t="s">
        <v>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1"/>
      <c r="P8" s="11"/>
      <c r="Q8" s="11"/>
      <c r="R8" s="11"/>
      <c r="S8" s="11"/>
      <c r="T8" s="11"/>
      <c r="U8" s="11"/>
      <c r="V8" s="11"/>
      <c r="W8" s="11"/>
    </row>
    <row r="9" s="10" customFormat="1" ht="12.75">
      <c r="L9" s="37"/>
    </row>
    <row r="10" spans="7:23" s="10" customFormat="1" ht="12.75" customHeight="1">
      <c r="G10" s="133" t="s">
        <v>21</v>
      </c>
      <c r="H10" s="134"/>
      <c r="I10" s="134"/>
      <c r="J10" s="133" t="s">
        <v>22</v>
      </c>
      <c r="K10" s="134"/>
      <c r="L10" s="134"/>
      <c r="M10" s="135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4:23" s="10" customFormat="1" ht="12.75">
      <c r="D11" s="8" t="s">
        <v>5</v>
      </c>
      <c r="G11" s="110">
        <f>15422.32/1000</f>
        <v>15.42232</v>
      </c>
      <c r="H11" s="111"/>
      <c r="I11" s="39" t="s">
        <v>6</v>
      </c>
      <c r="J11" s="112">
        <f>99670/1000</f>
        <v>99.67</v>
      </c>
      <c r="K11" s="113"/>
      <c r="L11" s="40"/>
      <c r="M11" s="12" t="s">
        <v>6</v>
      </c>
      <c r="N11" s="41"/>
      <c r="O11" s="41"/>
      <c r="P11" s="41"/>
      <c r="Q11" s="41"/>
      <c r="R11" s="41"/>
      <c r="S11" s="41"/>
      <c r="T11" s="41"/>
      <c r="U11" s="41"/>
      <c r="V11" s="41"/>
      <c r="W11" s="42"/>
    </row>
    <row r="12" spans="4:23" s="10" customFormat="1" ht="12.75">
      <c r="D12" s="8" t="s">
        <v>7</v>
      </c>
      <c r="G12" s="110">
        <f>(O12+O13)/1000</f>
        <v>0.13311</v>
      </c>
      <c r="H12" s="111"/>
      <c r="I12" s="39" t="s">
        <v>8</v>
      </c>
      <c r="J12" s="112">
        <f>(P12+P13)/1000</f>
        <v>0.13311</v>
      </c>
      <c r="K12" s="113"/>
      <c r="L12" s="15">
        <v>1601.41</v>
      </c>
      <c r="M12" s="12" t="s">
        <v>8</v>
      </c>
      <c r="N12" s="41"/>
      <c r="O12" s="15">
        <v>133.11</v>
      </c>
      <c r="P12" s="16">
        <v>133.11</v>
      </c>
      <c r="Q12" s="41"/>
      <c r="R12" s="41"/>
      <c r="S12" s="41"/>
      <c r="T12" s="41"/>
      <c r="U12" s="41"/>
      <c r="V12" s="41"/>
      <c r="W12" s="42"/>
    </row>
    <row r="13" spans="4:23" s="10" customFormat="1" ht="12.75">
      <c r="D13" s="8" t="s">
        <v>9</v>
      </c>
      <c r="G13" s="110">
        <f>1601.46/1000</f>
        <v>1.60146</v>
      </c>
      <c r="H13" s="111"/>
      <c r="I13" s="39" t="s">
        <v>6</v>
      </c>
      <c r="J13" s="112">
        <f>20162.04/1000</f>
        <v>20.16204</v>
      </c>
      <c r="K13" s="113"/>
      <c r="L13" s="16">
        <v>20161.44</v>
      </c>
      <c r="M13" s="12" t="s">
        <v>6</v>
      </c>
      <c r="N13" s="41"/>
      <c r="O13" s="15"/>
      <c r="P13" s="16"/>
      <c r="Q13" s="41"/>
      <c r="R13" s="41"/>
      <c r="S13" s="41"/>
      <c r="T13" s="41"/>
      <c r="U13" s="41"/>
      <c r="V13" s="41"/>
      <c r="W13" s="42"/>
    </row>
    <row r="14" spans="6:23" s="10" customFormat="1" ht="12.75">
      <c r="F14" s="9"/>
      <c r="G14" s="17"/>
      <c r="H14" s="17"/>
      <c r="I14" s="18"/>
      <c r="J14" s="19"/>
      <c r="K14" s="43"/>
      <c r="L14" s="15">
        <v>0.05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</row>
    <row r="15" spans="2:23" s="10" customFormat="1" ht="12.75">
      <c r="B15" s="9"/>
      <c r="C15" s="9"/>
      <c r="D15" s="9"/>
      <c r="F15" s="14"/>
      <c r="G15" s="20"/>
      <c r="H15" s="20"/>
      <c r="I15" s="21"/>
      <c r="J15" s="22"/>
      <c r="K15" s="22"/>
      <c r="L15" s="16">
        <v>0.6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1"/>
    </row>
    <row r="16" s="10" customFormat="1" ht="12">
      <c r="A16" s="8" t="s">
        <v>487</v>
      </c>
    </row>
    <row r="17" spans="1:12" s="10" customFormat="1" ht="13.5" thickBot="1">
      <c r="A17" s="23"/>
      <c r="L17" s="37"/>
    </row>
    <row r="18" spans="1:14" s="25" customFormat="1" ht="23.25" customHeight="1" thickBot="1">
      <c r="A18" s="115" t="s">
        <v>10</v>
      </c>
      <c r="B18" s="115" t="s">
        <v>0</v>
      </c>
      <c r="C18" s="115" t="s">
        <v>23</v>
      </c>
      <c r="D18" s="45" t="s">
        <v>24</v>
      </c>
      <c r="E18" s="115" t="s">
        <v>25</v>
      </c>
      <c r="F18" s="128" t="s">
        <v>26</v>
      </c>
      <c r="G18" s="129"/>
      <c r="H18" s="128" t="s">
        <v>27</v>
      </c>
      <c r="I18" s="132"/>
      <c r="J18" s="132"/>
      <c r="K18" s="129"/>
      <c r="L18" s="46"/>
      <c r="M18" s="115" t="s">
        <v>28</v>
      </c>
      <c r="N18" s="115" t="s">
        <v>29</v>
      </c>
    </row>
    <row r="19" spans="1:14" s="25" customFormat="1" ht="19.5" customHeight="1" thickBot="1">
      <c r="A19" s="127"/>
      <c r="B19" s="127"/>
      <c r="C19" s="127"/>
      <c r="D19" s="115" t="s">
        <v>34</v>
      </c>
      <c r="E19" s="127"/>
      <c r="F19" s="130"/>
      <c r="G19" s="131"/>
      <c r="H19" s="136" t="s">
        <v>30</v>
      </c>
      <c r="I19" s="137"/>
      <c r="J19" s="136" t="s">
        <v>31</v>
      </c>
      <c r="K19" s="137"/>
      <c r="L19" s="47"/>
      <c r="M19" s="127"/>
      <c r="N19" s="127"/>
    </row>
    <row r="20" spans="1:14" s="25" customFormat="1" ht="19.5" customHeight="1">
      <c r="A20" s="127"/>
      <c r="B20" s="127"/>
      <c r="C20" s="127"/>
      <c r="D20" s="127"/>
      <c r="E20" s="127"/>
      <c r="F20" s="73" t="s">
        <v>32</v>
      </c>
      <c r="G20" s="73" t="s">
        <v>33</v>
      </c>
      <c r="H20" s="73" t="s">
        <v>32</v>
      </c>
      <c r="I20" s="73" t="s">
        <v>33</v>
      </c>
      <c r="J20" s="73" t="s">
        <v>32</v>
      </c>
      <c r="K20" s="73" t="s">
        <v>33</v>
      </c>
      <c r="L20" s="47"/>
      <c r="M20" s="127"/>
      <c r="N20" s="127"/>
    </row>
    <row r="21" spans="1:14" ht="12.75">
      <c r="A21" s="74">
        <v>1</v>
      </c>
      <c r="B21" s="74">
        <v>2</v>
      </c>
      <c r="C21" s="74">
        <v>3</v>
      </c>
      <c r="D21" s="74">
        <v>4</v>
      </c>
      <c r="E21" s="74">
        <v>5</v>
      </c>
      <c r="F21" s="74">
        <v>6</v>
      </c>
      <c r="G21" s="74">
        <v>7</v>
      </c>
      <c r="H21" s="74">
        <v>8</v>
      </c>
      <c r="I21" s="74">
        <v>9</v>
      </c>
      <c r="J21" s="74">
        <v>10</v>
      </c>
      <c r="K21" s="74">
        <v>11</v>
      </c>
      <c r="L21" s="75"/>
      <c r="M21" s="74">
        <v>12</v>
      </c>
      <c r="N21" s="74">
        <v>13</v>
      </c>
    </row>
    <row r="22" spans="1:14" s="9" customFormat="1" ht="17.25" customHeight="1">
      <c r="A22" s="138" t="s">
        <v>282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</row>
    <row r="23" spans="1:14" ht="17.25" customHeight="1">
      <c r="A23" s="140" t="s">
        <v>283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spans="1:14" s="9" customFormat="1" ht="12.75">
      <c r="A24" s="76">
        <v>1</v>
      </c>
      <c r="B24" s="77" t="s">
        <v>284</v>
      </c>
      <c r="C24" s="54" t="s">
        <v>285</v>
      </c>
      <c r="D24" s="78" t="s">
        <v>286</v>
      </c>
      <c r="E24" s="79">
        <v>0.15</v>
      </c>
      <c r="F24" s="56" t="s">
        <v>287</v>
      </c>
      <c r="G24" s="56">
        <v>1.62</v>
      </c>
      <c r="H24" s="80"/>
      <c r="I24" s="80"/>
      <c r="J24" s="56" t="s">
        <v>288</v>
      </c>
      <c r="K24" s="56">
        <v>20.37</v>
      </c>
      <c r="L24" s="81"/>
      <c r="M24" s="80">
        <f aca="true" t="shared" si="0" ref="M24:M31">IF(ISNUMBER(K24/G24),IF(NOT(K24/G24=0),K24/G24," ")," ")</f>
        <v>12.574074074074074</v>
      </c>
      <c r="N24" s="78"/>
    </row>
    <row r="25" spans="1:14" s="9" customFormat="1" ht="12.75">
      <c r="A25" s="76">
        <v>2</v>
      </c>
      <c r="B25" s="77" t="s">
        <v>289</v>
      </c>
      <c r="C25" s="54" t="s">
        <v>290</v>
      </c>
      <c r="D25" s="78" t="s">
        <v>286</v>
      </c>
      <c r="E25" s="79">
        <v>3.09</v>
      </c>
      <c r="F25" s="56" t="s">
        <v>291</v>
      </c>
      <c r="G25" s="56">
        <v>33.74</v>
      </c>
      <c r="H25" s="80"/>
      <c r="I25" s="80"/>
      <c r="J25" s="56" t="s">
        <v>292</v>
      </c>
      <c r="K25" s="56">
        <v>424.84</v>
      </c>
      <c r="L25" s="81"/>
      <c r="M25" s="80">
        <f t="shared" si="0"/>
        <v>12.591582691167751</v>
      </c>
      <c r="N25" s="78"/>
    </row>
    <row r="26" spans="1:14" s="9" customFormat="1" ht="12.75">
      <c r="A26" s="76">
        <v>3</v>
      </c>
      <c r="B26" s="77" t="s">
        <v>293</v>
      </c>
      <c r="C26" s="54" t="s">
        <v>294</v>
      </c>
      <c r="D26" s="78" t="s">
        <v>286</v>
      </c>
      <c r="E26" s="79">
        <v>60</v>
      </c>
      <c r="F26" s="56" t="s">
        <v>295</v>
      </c>
      <c r="G26" s="56">
        <v>688.2</v>
      </c>
      <c r="H26" s="80"/>
      <c r="I26" s="80"/>
      <c r="J26" s="56" t="s">
        <v>296</v>
      </c>
      <c r="K26" s="56">
        <v>8662.8</v>
      </c>
      <c r="L26" s="81"/>
      <c r="M26" s="80">
        <f t="shared" si="0"/>
        <v>12.587619877942457</v>
      </c>
      <c r="N26" s="78"/>
    </row>
    <row r="27" spans="1:14" s="9" customFormat="1" ht="12.75">
      <c r="A27" s="76">
        <v>4</v>
      </c>
      <c r="B27" s="77" t="s">
        <v>297</v>
      </c>
      <c r="C27" s="54" t="s">
        <v>298</v>
      </c>
      <c r="D27" s="78" t="s">
        <v>286</v>
      </c>
      <c r="E27" s="79">
        <v>1.17</v>
      </c>
      <c r="F27" s="56" t="s">
        <v>299</v>
      </c>
      <c r="G27" s="56">
        <v>13.92</v>
      </c>
      <c r="H27" s="80"/>
      <c r="I27" s="80"/>
      <c r="J27" s="56" t="s">
        <v>300</v>
      </c>
      <c r="K27" s="56">
        <v>175.19</v>
      </c>
      <c r="L27" s="81"/>
      <c r="M27" s="80">
        <f t="shared" si="0"/>
        <v>12.585488505747126</v>
      </c>
      <c r="N27" s="78"/>
    </row>
    <row r="28" spans="1:14" ht="12.75">
      <c r="A28" s="76">
        <v>5</v>
      </c>
      <c r="B28" s="77" t="s">
        <v>301</v>
      </c>
      <c r="C28" s="54" t="s">
        <v>302</v>
      </c>
      <c r="D28" s="78" t="s">
        <v>286</v>
      </c>
      <c r="E28" s="79">
        <v>144.5</v>
      </c>
      <c r="F28" s="56" t="s">
        <v>303</v>
      </c>
      <c r="G28" s="56">
        <v>1757.12</v>
      </c>
      <c r="H28" s="80"/>
      <c r="I28" s="80"/>
      <c r="J28" s="56" t="s">
        <v>304</v>
      </c>
      <c r="K28" s="56">
        <v>22124.4</v>
      </c>
      <c r="L28" s="81"/>
      <c r="M28" s="80">
        <f t="shared" si="0"/>
        <v>12.591285740302315</v>
      </c>
      <c r="N28" s="78"/>
    </row>
    <row r="29" spans="1:14" ht="12.75">
      <c r="A29" s="76">
        <v>6</v>
      </c>
      <c r="B29" s="77" t="s">
        <v>305</v>
      </c>
      <c r="C29" s="54" t="s">
        <v>306</v>
      </c>
      <c r="D29" s="78" t="s">
        <v>286</v>
      </c>
      <c r="E29" s="79">
        <v>1</v>
      </c>
      <c r="F29" s="56" t="s">
        <v>307</v>
      </c>
      <c r="G29" s="56">
        <v>12.34</v>
      </c>
      <c r="H29" s="80"/>
      <c r="I29" s="80"/>
      <c r="J29" s="56" t="s">
        <v>308</v>
      </c>
      <c r="K29" s="56">
        <v>155.41</v>
      </c>
      <c r="L29" s="81"/>
      <c r="M29" s="80">
        <f t="shared" si="0"/>
        <v>12.594003241491086</v>
      </c>
      <c r="N29" s="78"/>
    </row>
    <row r="30" spans="1:14" ht="12.75">
      <c r="A30" s="76">
        <v>7</v>
      </c>
      <c r="B30" s="77" t="s">
        <v>309</v>
      </c>
      <c r="C30" s="54" t="s">
        <v>310</v>
      </c>
      <c r="D30" s="78" t="s">
        <v>286</v>
      </c>
      <c r="E30" s="79">
        <v>17.28</v>
      </c>
      <c r="F30" s="56" t="s">
        <v>311</v>
      </c>
      <c r="G30" s="56">
        <v>226.2</v>
      </c>
      <c r="H30" s="80"/>
      <c r="I30" s="80"/>
      <c r="J30" s="56" t="s">
        <v>312</v>
      </c>
      <c r="K30" s="56">
        <v>2846.88</v>
      </c>
      <c r="L30" s="81"/>
      <c r="M30" s="80">
        <f t="shared" si="0"/>
        <v>12.585676392572946</v>
      </c>
      <c r="N30" s="78"/>
    </row>
    <row r="31" spans="1:14" ht="12.75">
      <c r="A31" s="82"/>
      <c r="B31" s="83" t="s">
        <v>137</v>
      </c>
      <c r="C31" s="84" t="s">
        <v>313</v>
      </c>
      <c r="D31" s="85" t="s">
        <v>314</v>
      </c>
      <c r="E31" s="86"/>
      <c r="F31" s="87" t="s">
        <v>315</v>
      </c>
      <c r="G31" s="87">
        <v>1601.41</v>
      </c>
      <c r="H31" s="88"/>
      <c r="I31" s="88"/>
      <c r="J31" s="87" t="s">
        <v>315</v>
      </c>
      <c r="K31" s="87">
        <v>20161.44</v>
      </c>
      <c r="L31" s="89"/>
      <c r="M31" s="88">
        <f t="shared" si="0"/>
        <v>12.589805234137415</v>
      </c>
      <c r="N31" s="85"/>
    </row>
    <row r="32" spans="1:14" ht="17.25" customHeight="1">
      <c r="A32" s="140" t="s">
        <v>316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36">
      <c r="A33" s="76">
        <v>9</v>
      </c>
      <c r="B33" s="77">
        <v>21102</v>
      </c>
      <c r="C33" s="54" t="s">
        <v>317</v>
      </c>
      <c r="D33" s="78" t="s">
        <v>318</v>
      </c>
      <c r="E33" s="79"/>
      <c r="F33" s="56" t="s">
        <v>319</v>
      </c>
      <c r="G33" s="56"/>
      <c r="H33" s="80"/>
      <c r="I33" s="80"/>
      <c r="J33" s="56" t="s">
        <v>320</v>
      </c>
      <c r="K33" s="56"/>
      <c r="L33" s="81"/>
      <c r="M33" s="80" t="str">
        <f aca="true" t="shared" si="1" ref="M33:M39">IF(ISNUMBER(K33/G33),IF(NOT(K33/G33=0),K33/G33," ")," ")</f>
        <v> </v>
      </c>
      <c r="N33" s="78" t="s">
        <v>321</v>
      </c>
    </row>
    <row r="34" spans="1:14" ht="24">
      <c r="A34" s="76">
        <v>10</v>
      </c>
      <c r="B34" s="77">
        <v>40502</v>
      </c>
      <c r="C34" s="54" t="s">
        <v>322</v>
      </c>
      <c r="D34" s="78" t="s">
        <v>318</v>
      </c>
      <c r="E34" s="79">
        <v>0.11</v>
      </c>
      <c r="F34" s="56" t="s">
        <v>323</v>
      </c>
      <c r="G34" s="56">
        <v>0.86</v>
      </c>
      <c r="H34" s="80"/>
      <c r="I34" s="80"/>
      <c r="J34" s="56" t="s">
        <v>324</v>
      </c>
      <c r="K34" s="56">
        <v>5.06</v>
      </c>
      <c r="L34" s="81"/>
      <c r="M34" s="80">
        <f t="shared" si="1"/>
        <v>5.883720930232558</v>
      </c>
      <c r="N34" s="78" t="s">
        <v>321</v>
      </c>
    </row>
    <row r="35" spans="1:14" ht="24">
      <c r="A35" s="76">
        <v>11</v>
      </c>
      <c r="B35" s="77">
        <v>330206</v>
      </c>
      <c r="C35" s="54" t="s">
        <v>325</v>
      </c>
      <c r="D35" s="78" t="s">
        <v>318</v>
      </c>
      <c r="E35" s="79">
        <v>43.01</v>
      </c>
      <c r="F35" s="56" t="s">
        <v>326</v>
      </c>
      <c r="G35" s="56">
        <v>99.78</v>
      </c>
      <c r="H35" s="80"/>
      <c r="I35" s="80"/>
      <c r="J35" s="56" t="s">
        <v>327</v>
      </c>
      <c r="K35" s="56">
        <v>559.13</v>
      </c>
      <c r="L35" s="81"/>
      <c r="M35" s="80">
        <f t="shared" si="1"/>
        <v>5.6036279815594305</v>
      </c>
      <c r="N35" s="78" t="s">
        <v>321</v>
      </c>
    </row>
    <row r="36" spans="1:14" ht="24">
      <c r="A36" s="76">
        <v>12</v>
      </c>
      <c r="B36" s="77">
        <v>331451</v>
      </c>
      <c r="C36" s="54" t="s">
        <v>328</v>
      </c>
      <c r="D36" s="78" t="s">
        <v>318</v>
      </c>
      <c r="E36" s="79">
        <v>0.19</v>
      </c>
      <c r="F36" s="56" t="s">
        <v>329</v>
      </c>
      <c r="G36" s="56">
        <v>0.41</v>
      </c>
      <c r="H36" s="80"/>
      <c r="I36" s="80"/>
      <c r="J36" s="56" t="s">
        <v>330</v>
      </c>
      <c r="K36" s="56">
        <v>1.52</v>
      </c>
      <c r="L36" s="81"/>
      <c r="M36" s="80">
        <f t="shared" si="1"/>
        <v>3.707317073170732</v>
      </c>
      <c r="N36" s="78" t="s">
        <v>321</v>
      </c>
    </row>
    <row r="37" spans="1:14" ht="24">
      <c r="A37" s="76">
        <v>13</v>
      </c>
      <c r="B37" s="77">
        <v>331454</v>
      </c>
      <c r="C37" s="54" t="s">
        <v>331</v>
      </c>
      <c r="D37" s="78" t="s">
        <v>318</v>
      </c>
      <c r="E37" s="79">
        <v>0.12</v>
      </c>
      <c r="F37" s="56" t="s">
        <v>332</v>
      </c>
      <c r="G37" s="56">
        <v>3.16</v>
      </c>
      <c r="H37" s="80"/>
      <c r="I37" s="80"/>
      <c r="J37" s="56" t="s">
        <v>333</v>
      </c>
      <c r="K37" s="56">
        <v>12.05</v>
      </c>
      <c r="L37" s="81"/>
      <c r="M37" s="80">
        <f t="shared" si="1"/>
        <v>3.8132911392405062</v>
      </c>
      <c r="N37" s="78" t="s">
        <v>334</v>
      </c>
    </row>
    <row r="38" spans="1:14" ht="24">
      <c r="A38" s="76">
        <v>14</v>
      </c>
      <c r="B38" s="77">
        <v>400001</v>
      </c>
      <c r="C38" s="54" t="s">
        <v>335</v>
      </c>
      <c r="D38" s="78" t="s">
        <v>318</v>
      </c>
      <c r="E38" s="79">
        <v>0.03</v>
      </c>
      <c r="F38" s="56" t="s">
        <v>336</v>
      </c>
      <c r="G38" s="56">
        <v>3.1</v>
      </c>
      <c r="H38" s="80"/>
      <c r="I38" s="80"/>
      <c r="J38" s="56" t="s">
        <v>337</v>
      </c>
      <c r="K38" s="56">
        <v>18.48</v>
      </c>
      <c r="L38" s="81"/>
      <c r="M38" s="80">
        <f t="shared" si="1"/>
        <v>5.961290322580645</v>
      </c>
      <c r="N38" s="78" t="s">
        <v>321</v>
      </c>
    </row>
    <row r="39" spans="1:14" ht="12.75">
      <c r="A39" s="82"/>
      <c r="B39" s="83" t="s">
        <v>137</v>
      </c>
      <c r="C39" s="84" t="s">
        <v>338</v>
      </c>
      <c r="D39" s="85" t="s">
        <v>314</v>
      </c>
      <c r="E39" s="86"/>
      <c r="F39" s="87" t="s">
        <v>315</v>
      </c>
      <c r="G39" s="87">
        <v>63.53</v>
      </c>
      <c r="H39" s="88"/>
      <c r="I39" s="88"/>
      <c r="J39" s="87" t="s">
        <v>315</v>
      </c>
      <c r="K39" s="87">
        <v>353.34</v>
      </c>
      <c r="L39" s="89"/>
      <c r="M39" s="88">
        <f t="shared" si="1"/>
        <v>5.561781835353376</v>
      </c>
      <c r="N39" s="85"/>
    </row>
    <row r="40" spans="1:14" ht="17.25" customHeight="1">
      <c r="A40" s="140" t="s">
        <v>339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12.75">
      <c r="A41" s="76">
        <v>16</v>
      </c>
      <c r="B41" s="77" t="s">
        <v>340</v>
      </c>
      <c r="C41" s="54" t="s">
        <v>341</v>
      </c>
      <c r="D41" s="78" t="s">
        <v>342</v>
      </c>
      <c r="E41" s="79">
        <v>5.712</v>
      </c>
      <c r="F41" s="56" t="s">
        <v>343</v>
      </c>
      <c r="G41" s="56">
        <v>211.34</v>
      </c>
      <c r="H41" s="80">
        <v>218.94</v>
      </c>
      <c r="I41" s="80">
        <v>1250.59</v>
      </c>
      <c r="J41" s="56" t="s">
        <v>344</v>
      </c>
      <c r="K41" s="56">
        <v>1277.15</v>
      </c>
      <c r="L41" s="81"/>
      <c r="M41" s="80">
        <f aca="true" t="shared" si="2" ref="M41:M67">IF(ISNUMBER(K41/G41),IF(NOT(K41/G41=0),K41/G41," ")," ")</f>
        <v>6.04310589571307</v>
      </c>
      <c r="N41" s="78" t="s">
        <v>345</v>
      </c>
    </row>
    <row r="42" spans="1:14" ht="36">
      <c r="A42" s="76">
        <v>17</v>
      </c>
      <c r="B42" s="77" t="s">
        <v>346</v>
      </c>
      <c r="C42" s="54" t="s">
        <v>347</v>
      </c>
      <c r="D42" s="78" t="s">
        <v>348</v>
      </c>
      <c r="E42" s="79"/>
      <c r="F42" s="56" t="s">
        <v>349</v>
      </c>
      <c r="G42" s="56"/>
      <c r="H42" s="80">
        <v>53779.63</v>
      </c>
      <c r="I42" s="80"/>
      <c r="J42" s="56" t="s">
        <v>350</v>
      </c>
      <c r="K42" s="56"/>
      <c r="L42" s="81"/>
      <c r="M42" s="80" t="str">
        <f t="shared" si="2"/>
        <v> </v>
      </c>
      <c r="N42" s="78" t="s">
        <v>351</v>
      </c>
    </row>
    <row r="43" spans="1:14" ht="36">
      <c r="A43" s="76">
        <v>18</v>
      </c>
      <c r="B43" s="77" t="s">
        <v>352</v>
      </c>
      <c r="C43" s="54" t="s">
        <v>353</v>
      </c>
      <c r="D43" s="78" t="s">
        <v>348</v>
      </c>
      <c r="E43" s="79"/>
      <c r="F43" s="56" t="s">
        <v>354</v>
      </c>
      <c r="G43" s="56"/>
      <c r="H43" s="80">
        <v>67253.53</v>
      </c>
      <c r="I43" s="80"/>
      <c r="J43" s="56" t="s">
        <v>355</v>
      </c>
      <c r="K43" s="56"/>
      <c r="L43" s="81"/>
      <c r="M43" s="80" t="str">
        <f t="shared" si="2"/>
        <v> </v>
      </c>
      <c r="N43" s="78" t="s">
        <v>356</v>
      </c>
    </row>
    <row r="44" spans="1:14" ht="12.75">
      <c r="A44" s="76">
        <v>19</v>
      </c>
      <c r="B44" s="77" t="s">
        <v>357</v>
      </c>
      <c r="C44" s="54" t="s">
        <v>358</v>
      </c>
      <c r="D44" s="78" t="s">
        <v>348</v>
      </c>
      <c r="E44" s="79"/>
      <c r="F44" s="56" t="s">
        <v>359</v>
      </c>
      <c r="G44" s="56"/>
      <c r="H44" s="80">
        <v>25423.73</v>
      </c>
      <c r="I44" s="80"/>
      <c r="J44" s="56" t="s">
        <v>360</v>
      </c>
      <c r="K44" s="56"/>
      <c r="L44" s="81"/>
      <c r="M44" s="80" t="str">
        <f t="shared" si="2"/>
        <v> </v>
      </c>
      <c r="N44" s="78" t="s">
        <v>361</v>
      </c>
    </row>
    <row r="45" spans="1:14" ht="12.75">
      <c r="A45" s="76">
        <v>20</v>
      </c>
      <c r="B45" s="77" t="s">
        <v>362</v>
      </c>
      <c r="C45" s="54" t="s">
        <v>363</v>
      </c>
      <c r="D45" s="78" t="s">
        <v>342</v>
      </c>
      <c r="E45" s="79">
        <v>0.048</v>
      </c>
      <c r="F45" s="56" t="s">
        <v>364</v>
      </c>
      <c r="G45" s="56">
        <v>0.55</v>
      </c>
      <c r="H45" s="80">
        <v>90.2</v>
      </c>
      <c r="I45" s="80">
        <v>4.33</v>
      </c>
      <c r="J45" s="56" t="s">
        <v>365</v>
      </c>
      <c r="K45" s="56">
        <v>4.43</v>
      </c>
      <c r="L45" s="81"/>
      <c r="M45" s="80">
        <f t="shared" si="2"/>
        <v>8.054545454545453</v>
      </c>
      <c r="N45" s="78" t="s">
        <v>366</v>
      </c>
    </row>
    <row r="46" spans="1:14" ht="12.75">
      <c r="A46" s="76">
        <v>21</v>
      </c>
      <c r="B46" s="77" t="s">
        <v>367</v>
      </c>
      <c r="C46" s="54" t="s">
        <v>368</v>
      </c>
      <c r="D46" s="78" t="s">
        <v>342</v>
      </c>
      <c r="E46" s="79">
        <v>0.0114</v>
      </c>
      <c r="F46" s="56" t="s">
        <v>369</v>
      </c>
      <c r="G46" s="56">
        <v>0.29</v>
      </c>
      <c r="H46" s="80">
        <v>250</v>
      </c>
      <c r="I46" s="80">
        <v>2.85</v>
      </c>
      <c r="J46" s="56" t="s">
        <v>370</v>
      </c>
      <c r="K46" s="56">
        <v>2.91</v>
      </c>
      <c r="L46" s="81"/>
      <c r="M46" s="80">
        <f t="shared" si="2"/>
        <v>10.03448275862069</v>
      </c>
      <c r="N46" s="78" t="s">
        <v>371</v>
      </c>
    </row>
    <row r="47" spans="1:14" ht="36">
      <c r="A47" s="76">
        <v>22</v>
      </c>
      <c r="B47" s="77" t="s">
        <v>372</v>
      </c>
      <c r="C47" s="54" t="s">
        <v>373</v>
      </c>
      <c r="D47" s="78" t="s">
        <v>342</v>
      </c>
      <c r="E47" s="79">
        <v>0.001</v>
      </c>
      <c r="F47" s="56" t="s">
        <v>374</v>
      </c>
      <c r="G47" s="56">
        <v>0.02</v>
      </c>
      <c r="H47" s="80">
        <v>62</v>
      </c>
      <c r="I47" s="80">
        <v>0.06</v>
      </c>
      <c r="J47" s="56" t="s">
        <v>375</v>
      </c>
      <c r="K47" s="56">
        <v>0.06</v>
      </c>
      <c r="L47" s="81"/>
      <c r="M47" s="80">
        <f t="shared" si="2"/>
        <v>3</v>
      </c>
      <c r="N47" s="78" t="s">
        <v>376</v>
      </c>
    </row>
    <row r="48" spans="1:14" ht="36">
      <c r="A48" s="76">
        <v>23</v>
      </c>
      <c r="B48" s="77" t="s">
        <v>377</v>
      </c>
      <c r="C48" s="54" t="s">
        <v>378</v>
      </c>
      <c r="D48" s="78" t="s">
        <v>379</v>
      </c>
      <c r="E48" s="79">
        <v>69.2</v>
      </c>
      <c r="F48" s="56" t="s">
        <v>380</v>
      </c>
      <c r="G48" s="56">
        <v>539.76</v>
      </c>
      <c r="H48" s="80">
        <v>18.45</v>
      </c>
      <c r="I48" s="80">
        <v>1276.74</v>
      </c>
      <c r="J48" s="56" t="s">
        <v>381</v>
      </c>
      <c r="K48" s="56">
        <v>1318.26</v>
      </c>
      <c r="L48" s="81"/>
      <c r="M48" s="80">
        <f t="shared" si="2"/>
        <v>2.4423076923076925</v>
      </c>
      <c r="N48" s="78" t="s">
        <v>382</v>
      </c>
    </row>
    <row r="49" spans="1:14" ht="36">
      <c r="A49" s="76">
        <v>24</v>
      </c>
      <c r="B49" s="77" t="s">
        <v>383</v>
      </c>
      <c r="C49" s="54" t="s">
        <v>384</v>
      </c>
      <c r="D49" s="78" t="s">
        <v>342</v>
      </c>
      <c r="E49" s="79">
        <v>0.45</v>
      </c>
      <c r="F49" s="56" t="s">
        <v>385</v>
      </c>
      <c r="G49" s="56">
        <v>41.09</v>
      </c>
      <c r="H49" s="80">
        <v>457.25</v>
      </c>
      <c r="I49" s="80">
        <v>205.76</v>
      </c>
      <c r="J49" s="56" t="s">
        <v>386</v>
      </c>
      <c r="K49" s="56">
        <v>210.05</v>
      </c>
      <c r="L49" s="81"/>
      <c r="M49" s="80">
        <f t="shared" si="2"/>
        <v>5.111949379411048</v>
      </c>
      <c r="N49" s="78" t="s">
        <v>387</v>
      </c>
    </row>
    <row r="50" spans="1:14" ht="36">
      <c r="A50" s="76">
        <v>25</v>
      </c>
      <c r="B50" s="77" t="s">
        <v>388</v>
      </c>
      <c r="C50" s="54" t="s">
        <v>389</v>
      </c>
      <c r="D50" s="78" t="s">
        <v>342</v>
      </c>
      <c r="E50" s="79">
        <v>0.008</v>
      </c>
      <c r="F50" s="56" t="s">
        <v>390</v>
      </c>
      <c r="G50" s="56">
        <v>0.66</v>
      </c>
      <c r="H50" s="80">
        <v>235.6</v>
      </c>
      <c r="I50" s="80">
        <v>1.88</v>
      </c>
      <c r="J50" s="56" t="s">
        <v>391</v>
      </c>
      <c r="K50" s="56">
        <v>1.93</v>
      </c>
      <c r="L50" s="81"/>
      <c r="M50" s="80">
        <f t="shared" si="2"/>
        <v>2.924242424242424</v>
      </c>
      <c r="N50" s="78" t="s">
        <v>392</v>
      </c>
    </row>
    <row r="51" spans="1:14" ht="12.75">
      <c r="A51" s="76">
        <v>26</v>
      </c>
      <c r="B51" s="77" t="s">
        <v>393</v>
      </c>
      <c r="C51" s="54" t="s">
        <v>394</v>
      </c>
      <c r="D51" s="78" t="s">
        <v>395</v>
      </c>
      <c r="E51" s="79">
        <v>0.33</v>
      </c>
      <c r="F51" s="56" t="s">
        <v>396</v>
      </c>
      <c r="G51" s="56">
        <v>59.4</v>
      </c>
      <c r="H51" s="80">
        <v>1414</v>
      </c>
      <c r="I51" s="80">
        <v>466.62</v>
      </c>
      <c r="J51" s="56" t="s">
        <v>397</v>
      </c>
      <c r="K51" s="56">
        <v>477.02</v>
      </c>
      <c r="L51" s="81"/>
      <c r="M51" s="80">
        <f t="shared" si="2"/>
        <v>8.03063973063973</v>
      </c>
      <c r="N51" s="78" t="s">
        <v>398</v>
      </c>
    </row>
    <row r="52" spans="1:14" ht="12.75">
      <c r="A52" s="76">
        <v>27</v>
      </c>
      <c r="B52" s="77" t="s">
        <v>399</v>
      </c>
      <c r="C52" s="54" t="s">
        <v>400</v>
      </c>
      <c r="D52" s="78" t="s">
        <v>342</v>
      </c>
      <c r="E52" s="79">
        <v>0.01</v>
      </c>
      <c r="F52" s="56" t="s">
        <v>401</v>
      </c>
      <c r="G52" s="56">
        <v>0.32</v>
      </c>
      <c r="H52" s="80">
        <v>218.94</v>
      </c>
      <c r="I52" s="80">
        <v>2.19</v>
      </c>
      <c r="J52" s="56" t="s">
        <v>402</v>
      </c>
      <c r="K52" s="56">
        <v>2.24</v>
      </c>
      <c r="L52" s="81"/>
      <c r="M52" s="80">
        <f t="shared" si="2"/>
        <v>7.000000000000001</v>
      </c>
      <c r="N52" s="78" t="s">
        <v>345</v>
      </c>
    </row>
    <row r="53" spans="1:14" ht="72">
      <c r="A53" s="76">
        <v>28</v>
      </c>
      <c r="B53" s="77" t="s">
        <v>403</v>
      </c>
      <c r="C53" s="54" t="s">
        <v>404</v>
      </c>
      <c r="D53" s="78" t="s">
        <v>348</v>
      </c>
      <c r="E53" s="79">
        <v>0.0036</v>
      </c>
      <c r="F53" s="56" t="s">
        <v>405</v>
      </c>
      <c r="G53" s="56">
        <v>5.33</v>
      </c>
      <c r="H53" s="80">
        <v>4763.64</v>
      </c>
      <c r="I53" s="80">
        <v>17.16</v>
      </c>
      <c r="J53" s="56" t="s">
        <v>406</v>
      </c>
      <c r="K53" s="56">
        <v>18.52</v>
      </c>
      <c r="L53" s="81"/>
      <c r="M53" s="80">
        <f t="shared" si="2"/>
        <v>3.474671669793621</v>
      </c>
      <c r="N53" s="78" t="s">
        <v>407</v>
      </c>
    </row>
    <row r="54" spans="1:14" ht="60">
      <c r="A54" s="76">
        <v>29</v>
      </c>
      <c r="B54" s="77" t="s">
        <v>408</v>
      </c>
      <c r="C54" s="54" t="s">
        <v>409</v>
      </c>
      <c r="D54" s="78" t="s">
        <v>410</v>
      </c>
      <c r="E54" s="79">
        <v>0.15</v>
      </c>
      <c r="F54" s="56" t="s">
        <v>411</v>
      </c>
      <c r="G54" s="56">
        <v>304.5</v>
      </c>
      <c r="H54" s="80">
        <v>16787.34</v>
      </c>
      <c r="I54" s="80">
        <v>2518.1</v>
      </c>
      <c r="J54" s="56" t="s">
        <v>412</v>
      </c>
      <c r="K54" s="56">
        <v>2570.17</v>
      </c>
      <c r="L54" s="81"/>
      <c r="M54" s="80">
        <f t="shared" si="2"/>
        <v>8.440623973727423</v>
      </c>
      <c r="N54" s="78" t="s">
        <v>413</v>
      </c>
    </row>
    <row r="55" spans="1:14" ht="24">
      <c r="A55" s="76">
        <v>30</v>
      </c>
      <c r="B55" s="77" t="s">
        <v>414</v>
      </c>
      <c r="C55" s="54" t="s">
        <v>415</v>
      </c>
      <c r="D55" s="78" t="s">
        <v>342</v>
      </c>
      <c r="E55" s="79">
        <v>0.114</v>
      </c>
      <c r="F55" s="56" t="s">
        <v>416</v>
      </c>
      <c r="G55" s="56">
        <v>9.96</v>
      </c>
      <c r="H55" s="80">
        <v>748.85</v>
      </c>
      <c r="I55" s="80">
        <v>85.37</v>
      </c>
      <c r="J55" s="56" t="s">
        <v>417</v>
      </c>
      <c r="K55" s="56">
        <v>87.11</v>
      </c>
      <c r="L55" s="81"/>
      <c r="M55" s="80">
        <f t="shared" si="2"/>
        <v>8.745983935742972</v>
      </c>
      <c r="N55" s="78" t="s">
        <v>418</v>
      </c>
    </row>
    <row r="56" spans="1:14" ht="24">
      <c r="A56" s="76">
        <v>31</v>
      </c>
      <c r="B56" s="77" t="s">
        <v>419</v>
      </c>
      <c r="C56" s="54" t="s">
        <v>420</v>
      </c>
      <c r="D56" s="78" t="s">
        <v>342</v>
      </c>
      <c r="E56" s="79">
        <v>0.68</v>
      </c>
      <c r="F56" s="56" t="s">
        <v>421</v>
      </c>
      <c r="G56" s="56">
        <v>26.31</v>
      </c>
      <c r="H56" s="80">
        <v>101.86</v>
      </c>
      <c r="I56" s="80">
        <v>69.26</v>
      </c>
      <c r="J56" s="56" t="s">
        <v>422</v>
      </c>
      <c r="K56" s="56">
        <v>70.87</v>
      </c>
      <c r="L56" s="81"/>
      <c r="M56" s="80">
        <f t="shared" si="2"/>
        <v>2.693652603572786</v>
      </c>
      <c r="N56" s="78" t="s">
        <v>423</v>
      </c>
    </row>
    <row r="57" spans="1:14" ht="12.75">
      <c r="A57" s="76">
        <v>32</v>
      </c>
      <c r="B57" s="77" t="s">
        <v>424</v>
      </c>
      <c r="C57" s="54" t="s">
        <v>425</v>
      </c>
      <c r="D57" s="78" t="s">
        <v>379</v>
      </c>
      <c r="E57" s="79">
        <v>136</v>
      </c>
      <c r="F57" s="56" t="s">
        <v>426</v>
      </c>
      <c r="G57" s="56">
        <v>3119.84</v>
      </c>
      <c r="H57" s="80">
        <v>60</v>
      </c>
      <c r="I57" s="80">
        <v>8160</v>
      </c>
      <c r="J57" s="56" t="s">
        <v>427</v>
      </c>
      <c r="K57" s="56">
        <v>8366.72</v>
      </c>
      <c r="L57" s="81"/>
      <c r="M57" s="80">
        <f t="shared" si="2"/>
        <v>2.6817785527462945</v>
      </c>
      <c r="N57" s="78" t="s">
        <v>428</v>
      </c>
    </row>
    <row r="58" spans="1:14" ht="12.75">
      <c r="A58" s="76">
        <v>33</v>
      </c>
      <c r="B58" s="77" t="s">
        <v>429</v>
      </c>
      <c r="C58" s="54" t="s">
        <v>430</v>
      </c>
      <c r="D58" s="78" t="s">
        <v>431</v>
      </c>
      <c r="E58" s="79">
        <v>0.25</v>
      </c>
      <c r="F58" s="56" t="s">
        <v>432</v>
      </c>
      <c r="G58" s="56">
        <v>0.23</v>
      </c>
      <c r="H58" s="80">
        <v>2.35</v>
      </c>
      <c r="I58" s="80">
        <v>0.59</v>
      </c>
      <c r="J58" s="56" t="s">
        <v>433</v>
      </c>
      <c r="K58" s="56">
        <v>0.6</v>
      </c>
      <c r="L58" s="81"/>
      <c r="M58" s="80">
        <f t="shared" si="2"/>
        <v>2.6086956521739126</v>
      </c>
      <c r="N58" s="78" t="s">
        <v>434</v>
      </c>
    </row>
    <row r="59" spans="1:14" ht="12.75">
      <c r="A59" s="76">
        <v>34</v>
      </c>
      <c r="B59" s="77" t="s">
        <v>435</v>
      </c>
      <c r="C59" s="54" t="s">
        <v>436</v>
      </c>
      <c r="D59" s="78" t="s">
        <v>437</v>
      </c>
      <c r="E59" s="79">
        <v>0.0006</v>
      </c>
      <c r="F59" s="56" t="s">
        <v>438</v>
      </c>
      <c r="G59" s="56">
        <v>0.04</v>
      </c>
      <c r="H59" s="80">
        <v>560</v>
      </c>
      <c r="I59" s="80">
        <v>0.34</v>
      </c>
      <c r="J59" s="56" t="s">
        <v>439</v>
      </c>
      <c r="K59" s="56">
        <v>0.34</v>
      </c>
      <c r="L59" s="81"/>
      <c r="M59" s="80">
        <f t="shared" si="2"/>
        <v>8.5</v>
      </c>
      <c r="N59" s="78" t="s">
        <v>440</v>
      </c>
    </row>
    <row r="60" spans="1:14" ht="36">
      <c r="A60" s="76">
        <v>35</v>
      </c>
      <c r="B60" s="77" t="s">
        <v>441</v>
      </c>
      <c r="C60" s="54" t="s">
        <v>442</v>
      </c>
      <c r="D60" s="78" t="s">
        <v>443</v>
      </c>
      <c r="E60" s="79">
        <v>54.66</v>
      </c>
      <c r="F60" s="56" t="s">
        <v>444</v>
      </c>
      <c r="G60" s="56">
        <v>54.66</v>
      </c>
      <c r="H60" s="80"/>
      <c r="I60" s="80"/>
      <c r="J60" s="56" t="s">
        <v>445</v>
      </c>
      <c r="K60" s="56">
        <v>163.98</v>
      </c>
      <c r="L60" s="81"/>
      <c r="M60" s="80">
        <f t="shared" si="2"/>
        <v>3</v>
      </c>
      <c r="N60" s="78"/>
    </row>
    <row r="61" spans="1:14" ht="24">
      <c r="A61" s="76">
        <v>36</v>
      </c>
      <c r="B61" s="77" t="s">
        <v>446</v>
      </c>
      <c r="C61" s="54" t="s">
        <v>447</v>
      </c>
      <c r="D61" s="78" t="s">
        <v>431</v>
      </c>
      <c r="E61" s="79">
        <v>30</v>
      </c>
      <c r="F61" s="56" t="s">
        <v>448</v>
      </c>
      <c r="G61" s="56">
        <v>3616.8</v>
      </c>
      <c r="H61" s="80"/>
      <c r="I61" s="80"/>
      <c r="J61" s="56" t="s">
        <v>449</v>
      </c>
      <c r="K61" s="56">
        <v>20615.7</v>
      </c>
      <c r="L61" s="81"/>
      <c r="M61" s="80">
        <f t="shared" si="2"/>
        <v>5.699983410749834</v>
      </c>
      <c r="N61" s="78"/>
    </row>
    <row r="62" spans="1:14" ht="24">
      <c r="A62" s="76">
        <v>37</v>
      </c>
      <c r="B62" s="77" t="s">
        <v>446</v>
      </c>
      <c r="C62" s="54" t="s">
        <v>450</v>
      </c>
      <c r="D62" s="78" t="s">
        <v>451</v>
      </c>
      <c r="E62" s="79">
        <v>435</v>
      </c>
      <c r="F62" s="56" t="s">
        <v>452</v>
      </c>
      <c r="G62" s="56">
        <v>1982.6</v>
      </c>
      <c r="H62" s="80"/>
      <c r="I62" s="80"/>
      <c r="J62" s="56" t="s">
        <v>453</v>
      </c>
      <c r="K62" s="56">
        <v>11302.15</v>
      </c>
      <c r="L62" s="81"/>
      <c r="M62" s="80">
        <f t="shared" si="2"/>
        <v>5.700670836275598</v>
      </c>
      <c r="N62" s="78"/>
    </row>
    <row r="63" spans="1:14" ht="96">
      <c r="A63" s="76">
        <v>38</v>
      </c>
      <c r="B63" s="77" t="s">
        <v>446</v>
      </c>
      <c r="C63" s="54" t="s">
        <v>454</v>
      </c>
      <c r="D63" s="78" t="s">
        <v>451</v>
      </c>
      <c r="E63" s="79">
        <v>380</v>
      </c>
      <c r="F63" s="56" t="s">
        <v>452</v>
      </c>
      <c r="G63" s="56">
        <v>1626.4</v>
      </c>
      <c r="H63" s="80"/>
      <c r="I63" s="80"/>
      <c r="J63" s="56" t="s">
        <v>453</v>
      </c>
      <c r="K63" s="56">
        <v>9272</v>
      </c>
      <c r="L63" s="81"/>
      <c r="M63" s="80">
        <f t="shared" si="2"/>
        <v>5.700934579439252</v>
      </c>
      <c r="N63" s="78"/>
    </row>
    <row r="64" spans="1:14" ht="96">
      <c r="A64" s="76">
        <v>39</v>
      </c>
      <c r="B64" s="77" t="s">
        <v>446</v>
      </c>
      <c r="C64" s="54" t="s">
        <v>455</v>
      </c>
      <c r="D64" s="78" t="s">
        <v>451</v>
      </c>
      <c r="E64" s="79">
        <v>50</v>
      </c>
      <c r="F64" s="56" t="s">
        <v>456</v>
      </c>
      <c r="G64" s="56">
        <v>291</v>
      </c>
      <c r="H64" s="80"/>
      <c r="I64" s="80"/>
      <c r="J64" s="56" t="s">
        <v>457</v>
      </c>
      <c r="K64" s="56">
        <v>1658.5</v>
      </c>
      <c r="L64" s="81"/>
      <c r="M64" s="80">
        <f t="shared" si="2"/>
        <v>5.6993127147766325</v>
      </c>
      <c r="N64" s="78"/>
    </row>
    <row r="65" spans="1:14" ht="24">
      <c r="A65" s="76">
        <v>40</v>
      </c>
      <c r="B65" s="77" t="s">
        <v>446</v>
      </c>
      <c r="C65" s="54" t="s">
        <v>458</v>
      </c>
      <c r="D65" s="78" t="s">
        <v>451</v>
      </c>
      <c r="E65" s="79">
        <v>5</v>
      </c>
      <c r="F65" s="56" t="s">
        <v>459</v>
      </c>
      <c r="G65" s="56">
        <v>65.2</v>
      </c>
      <c r="H65" s="80"/>
      <c r="I65" s="80"/>
      <c r="J65" s="56" t="s">
        <v>460</v>
      </c>
      <c r="K65" s="56">
        <v>371.65</v>
      </c>
      <c r="L65" s="81"/>
      <c r="M65" s="80">
        <f t="shared" si="2"/>
        <v>5.700153374233128</v>
      </c>
      <c r="N65" s="78"/>
    </row>
    <row r="66" spans="1:14" ht="12.75">
      <c r="A66" s="76">
        <v>41</v>
      </c>
      <c r="B66" s="77" t="s">
        <v>461</v>
      </c>
      <c r="C66" s="54" t="s">
        <v>462</v>
      </c>
      <c r="D66" s="78" t="s">
        <v>431</v>
      </c>
      <c r="E66" s="79">
        <v>2</v>
      </c>
      <c r="F66" s="56" t="s">
        <v>463</v>
      </c>
      <c r="G66" s="56">
        <v>9.3</v>
      </c>
      <c r="H66" s="80">
        <v>20.95</v>
      </c>
      <c r="I66" s="80">
        <v>41.9</v>
      </c>
      <c r="J66" s="56" t="s">
        <v>464</v>
      </c>
      <c r="K66" s="56">
        <v>42.78</v>
      </c>
      <c r="L66" s="81"/>
      <c r="M66" s="80">
        <f t="shared" si="2"/>
        <v>4.6</v>
      </c>
      <c r="N66" s="78" t="s">
        <v>465</v>
      </c>
    </row>
    <row r="67" spans="1:14" ht="12.75">
      <c r="A67" s="82"/>
      <c r="B67" s="83" t="s">
        <v>137</v>
      </c>
      <c r="C67" s="84" t="s">
        <v>466</v>
      </c>
      <c r="D67" s="85" t="s">
        <v>314</v>
      </c>
      <c r="E67" s="86"/>
      <c r="F67" s="87" t="s">
        <v>315</v>
      </c>
      <c r="G67" s="87">
        <v>8172</v>
      </c>
      <c r="H67" s="88"/>
      <c r="I67" s="88"/>
      <c r="J67" s="87" t="s">
        <v>315</v>
      </c>
      <c r="K67" s="87">
        <v>40500</v>
      </c>
      <c r="L67" s="89"/>
      <c r="M67" s="88">
        <f t="shared" si="2"/>
        <v>4.955947136563877</v>
      </c>
      <c r="N67" s="85"/>
    </row>
    <row r="68" spans="1:14" ht="17.25" customHeight="1">
      <c r="A68" s="140" t="s">
        <v>467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</row>
    <row r="69" spans="1:14" ht="24">
      <c r="A69" s="76">
        <v>43</v>
      </c>
      <c r="B69" s="77" t="s">
        <v>446</v>
      </c>
      <c r="C69" s="54" t="s">
        <v>468</v>
      </c>
      <c r="D69" s="78" t="s">
        <v>431</v>
      </c>
      <c r="E69" s="79">
        <v>3</v>
      </c>
      <c r="F69" s="56" t="s">
        <v>469</v>
      </c>
      <c r="G69" s="56">
        <v>1476.8</v>
      </c>
      <c r="H69" s="80"/>
      <c r="I69" s="80"/>
      <c r="J69" s="56" t="s">
        <v>470</v>
      </c>
      <c r="K69" s="56">
        <v>5419.86</v>
      </c>
      <c r="L69" s="81"/>
      <c r="M69" s="80">
        <f aca="true" t="shared" si="3" ref="M69:M74">IF(ISNUMBER(K69/G69),IF(NOT(K69/G69=0),K69/G69," ")," ")</f>
        <v>3.6700027085590463</v>
      </c>
      <c r="N69" s="78"/>
    </row>
    <row r="70" spans="1:14" ht="24">
      <c r="A70" s="76">
        <v>44</v>
      </c>
      <c r="B70" s="77" t="s">
        <v>446</v>
      </c>
      <c r="C70" s="54" t="s">
        <v>471</v>
      </c>
      <c r="D70" s="78" t="s">
        <v>431</v>
      </c>
      <c r="E70" s="79">
        <v>1</v>
      </c>
      <c r="F70" s="56" t="s">
        <v>469</v>
      </c>
      <c r="G70" s="56">
        <v>826.72</v>
      </c>
      <c r="H70" s="80"/>
      <c r="I70" s="80"/>
      <c r="J70" s="56" t="s">
        <v>470</v>
      </c>
      <c r="K70" s="56">
        <v>3034.06</v>
      </c>
      <c r="L70" s="81"/>
      <c r="M70" s="80">
        <f t="shared" si="3"/>
        <v>3.6699970969614863</v>
      </c>
      <c r="N70" s="78"/>
    </row>
    <row r="71" spans="1:14" ht="24">
      <c r="A71" s="76">
        <v>45</v>
      </c>
      <c r="B71" s="77" t="s">
        <v>446</v>
      </c>
      <c r="C71" s="54" t="s">
        <v>472</v>
      </c>
      <c r="D71" s="78" t="s">
        <v>431</v>
      </c>
      <c r="E71" s="79">
        <v>2</v>
      </c>
      <c r="F71" s="56" t="s">
        <v>473</v>
      </c>
      <c r="G71" s="56">
        <v>650.08</v>
      </c>
      <c r="H71" s="80"/>
      <c r="I71" s="80"/>
      <c r="J71" s="56" t="s">
        <v>474</v>
      </c>
      <c r="K71" s="56">
        <v>2385.8</v>
      </c>
      <c r="L71" s="81"/>
      <c r="M71" s="80">
        <f t="shared" si="3"/>
        <v>3.670009844942161</v>
      </c>
      <c r="N71" s="78"/>
    </row>
    <row r="72" spans="1:14" ht="24">
      <c r="A72" s="76">
        <v>46</v>
      </c>
      <c r="B72" s="77" t="s">
        <v>475</v>
      </c>
      <c r="C72" s="54" t="s">
        <v>476</v>
      </c>
      <c r="D72" s="78" t="s">
        <v>431</v>
      </c>
      <c r="E72" s="79">
        <v>2</v>
      </c>
      <c r="F72" s="56" t="s">
        <v>477</v>
      </c>
      <c r="G72" s="56">
        <v>143.54</v>
      </c>
      <c r="H72" s="80">
        <v>304.49</v>
      </c>
      <c r="I72" s="80">
        <v>608.98</v>
      </c>
      <c r="J72" s="56" t="s">
        <v>478</v>
      </c>
      <c r="K72" s="56">
        <v>622.02</v>
      </c>
      <c r="L72" s="81"/>
      <c r="M72" s="80">
        <f t="shared" si="3"/>
        <v>4.333426222655706</v>
      </c>
      <c r="N72" s="78" t="s">
        <v>479</v>
      </c>
    </row>
    <row r="73" spans="1:14" ht="12.75">
      <c r="A73" s="76">
        <v>47</v>
      </c>
      <c r="B73" s="77" t="s">
        <v>480</v>
      </c>
      <c r="C73" s="54" t="s">
        <v>481</v>
      </c>
      <c r="D73" s="78" t="s">
        <v>431</v>
      </c>
      <c r="E73" s="79">
        <v>1</v>
      </c>
      <c r="F73" s="56" t="s">
        <v>482</v>
      </c>
      <c r="G73" s="56">
        <v>99.11</v>
      </c>
      <c r="H73" s="80">
        <v>389.83</v>
      </c>
      <c r="I73" s="80">
        <v>389.83</v>
      </c>
      <c r="J73" s="56" t="s">
        <v>483</v>
      </c>
      <c r="K73" s="56">
        <v>398.83</v>
      </c>
      <c r="L73" s="81"/>
      <c r="M73" s="80">
        <f t="shared" si="3"/>
        <v>4.024114620119059</v>
      </c>
      <c r="N73" s="78" t="s">
        <v>484</v>
      </c>
    </row>
    <row r="74" spans="1:14" ht="12.75">
      <c r="A74" s="90"/>
      <c r="B74" s="91" t="s">
        <v>137</v>
      </c>
      <c r="C74" s="92" t="s">
        <v>485</v>
      </c>
      <c r="D74" s="93" t="s">
        <v>314</v>
      </c>
      <c r="E74" s="94"/>
      <c r="F74" s="95" t="s">
        <v>315</v>
      </c>
      <c r="G74" s="95">
        <v>1719.45</v>
      </c>
      <c r="H74" s="96"/>
      <c r="I74" s="96"/>
      <c r="J74" s="95" t="s">
        <v>315</v>
      </c>
      <c r="K74" s="95">
        <v>6440.71</v>
      </c>
      <c r="L74" s="97"/>
      <c r="M74" s="96">
        <f t="shared" si="3"/>
        <v>3.745796621012533</v>
      </c>
      <c r="N74" s="93"/>
    </row>
    <row r="75" spans="1:14" ht="12.75">
      <c r="A75" s="141" t="s">
        <v>265</v>
      </c>
      <c r="B75" s="122"/>
      <c r="C75" s="122"/>
      <c r="D75" s="122"/>
      <c r="E75" s="122"/>
      <c r="F75" s="122"/>
      <c r="G75" s="98">
        <v>14544.69</v>
      </c>
      <c r="H75" s="99"/>
      <c r="I75" s="99"/>
      <c r="J75" s="99"/>
      <c r="K75" s="98">
        <v>87990.61</v>
      </c>
      <c r="L75" s="100"/>
      <c r="M75" s="98">
        <f aca="true" ca="1" t="shared" si="4" ref="M75:M91">IF(ISNUMBER(INDIRECT("K"&amp;ROW())/INDIRECT("G"&amp;ROW())),INDIRECT("K"&amp;ROW())/INDIRECT("G"&amp;ROW())," ")</f>
        <v>6.049672423406755</v>
      </c>
      <c r="N75" s="101" t="s">
        <v>486</v>
      </c>
    </row>
    <row r="76" spans="1:14" ht="12.75">
      <c r="A76" s="141" t="s">
        <v>270</v>
      </c>
      <c r="B76" s="122"/>
      <c r="C76" s="122"/>
      <c r="D76" s="122"/>
      <c r="E76" s="122"/>
      <c r="F76" s="122"/>
      <c r="G76" s="98">
        <v>11556.33</v>
      </c>
      <c r="H76" s="99"/>
      <c r="I76" s="99"/>
      <c r="J76" s="99"/>
      <c r="K76" s="98">
        <v>67455.69</v>
      </c>
      <c r="L76" s="100"/>
      <c r="M76" s="98">
        <f ca="1" t="shared" si="4"/>
        <v>5.837120435293904</v>
      </c>
      <c r="N76" s="101" t="s">
        <v>486</v>
      </c>
    </row>
    <row r="77" spans="1:14" ht="12.75">
      <c r="A77" s="141" t="s">
        <v>52</v>
      </c>
      <c r="B77" s="122"/>
      <c r="C77" s="122"/>
      <c r="D77" s="122"/>
      <c r="E77" s="122"/>
      <c r="F77" s="122"/>
      <c r="G77" s="98"/>
      <c r="H77" s="99"/>
      <c r="I77" s="99"/>
      <c r="J77" s="99"/>
      <c r="K77" s="98"/>
      <c r="L77" s="100"/>
      <c r="M77" s="98" t="str">
        <f ca="1" t="shared" si="4"/>
        <v> </v>
      </c>
      <c r="N77" s="101" t="s">
        <v>486</v>
      </c>
    </row>
    <row r="78" spans="1:14" ht="25.5" customHeight="1">
      <c r="A78" s="141" t="s">
        <v>271</v>
      </c>
      <c r="B78" s="122"/>
      <c r="C78" s="122"/>
      <c r="D78" s="122"/>
      <c r="E78" s="122"/>
      <c r="F78" s="122"/>
      <c r="G78" s="98">
        <v>-2988.36</v>
      </c>
      <c r="H78" s="99"/>
      <c r="I78" s="99"/>
      <c r="J78" s="99"/>
      <c r="K78" s="98">
        <v>-20534.92</v>
      </c>
      <c r="L78" s="100"/>
      <c r="M78" s="98">
        <f ca="1" t="shared" si="4"/>
        <v>6.871635278212798</v>
      </c>
      <c r="N78" s="101" t="s">
        <v>486</v>
      </c>
    </row>
    <row r="79" spans="1:14" ht="12.75">
      <c r="A79" s="141" t="s">
        <v>54</v>
      </c>
      <c r="B79" s="122"/>
      <c r="C79" s="122"/>
      <c r="D79" s="122"/>
      <c r="E79" s="122"/>
      <c r="F79" s="122"/>
      <c r="G79" s="98"/>
      <c r="H79" s="99"/>
      <c r="I79" s="99"/>
      <c r="J79" s="99"/>
      <c r="K79" s="98"/>
      <c r="L79" s="100"/>
      <c r="M79" s="98" t="str">
        <f ca="1" t="shared" si="4"/>
        <v> </v>
      </c>
      <c r="N79" s="101" t="s">
        <v>486</v>
      </c>
    </row>
    <row r="80" spans="1:14" ht="12.75">
      <c r="A80" s="141" t="s">
        <v>55</v>
      </c>
      <c r="B80" s="122"/>
      <c r="C80" s="122"/>
      <c r="D80" s="122"/>
      <c r="E80" s="122"/>
      <c r="F80" s="122"/>
      <c r="G80" s="98">
        <v>1601.46</v>
      </c>
      <c r="H80" s="99"/>
      <c r="I80" s="99"/>
      <c r="J80" s="99"/>
      <c r="K80" s="98">
        <v>20162.04</v>
      </c>
      <c r="L80" s="100"/>
      <c r="M80" s="98">
        <f ca="1" t="shared" si="4"/>
        <v>12.589786819527182</v>
      </c>
      <c r="N80" s="101" t="s">
        <v>486</v>
      </c>
    </row>
    <row r="81" spans="1:14" ht="12.75">
      <c r="A81" s="141" t="s">
        <v>56</v>
      </c>
      <c r="B81" s="122"/>
      <c r="C81" s="122"/>
      <c r="D81" s="122"/>
      <c r="E81" s="122"/>
      <c r="F81" s="122"/>
      <c r="G81" s="98">
        <v>8171.94</v>
      </c>
      <c r="H81" s="99"/>
      <c r="I81" s="99"/>
      <c r="J81" s="99"/>
      <c r="K81" s="98">
        <v>40500.2</v>
      </c>
      <c r="L81" s="100"/>
      <c r="M81" s="98">
        <f ca="1" t="shared" si="4"/>
        <v>4.9560079981008185</v>
      </c>
      <c r="N81" s="101" t="s">
        <v>486</v>
      </c>
    </row>
    <row r="82" spans="1:14" ht="12.75">
      <c r="A82" s="141" t="s">
        <v>57</v>
      </c>
      <c r="B82" s="122"/>
      <c r="C82" s="122"/>
      <c r="D82" s="122"/>
      <c r="E82" s="122"/>
      <c r="F82" s="122"/>
      <c r="G82" s="98">
        <v>63.53</v>
      </c>
      <c r="H82" s="99"/>
      <c r="I82" s="99"/>
      <c r="J82" s="99"/>
      <c r="K82" s="98">
        <v>353.34</v>
      </c>
      <c r="L82" s="100"/>
      <c r="M82" s="98">
        <f ca="1" t="shared" si="4"/>
        <v>5.561781835353376</v>
      </c>
      <c r="N82" s="101" t="s">
        <v>486</v>
      </c>
    </row>
    <row r="83" spans="1:14" ht="12.75">
      <c r="A83" s="142" t="s">
        <v>58</v>
      </c>
      <c r="B83" s="126"/>
      <c r="C83" s="126"/>
      <c r="D83" s="126"/>
      <c r="E83" s="126"/>
      <c r="F83" s="126"/>
      <c r="G83" s="98">
        <v>1333.46</v>
      </c>
      <c r="H83" s="99"/>
      <c r="I83" s="99"/>
      <c r="J83" s="99"/>
      <c r="K83" s="98">
        <v>14259.26</v>
      </c>
      <c r="L83" s="100"/>
      <c r="M83" s="98">
        <f ca="1" t="shared" si="4"/>
        <v>10.693429124233198</v>
      </c>
      <c r="N83" s="101" t="s">
        <v>486</v>
      </c>
    </row>
    <row r="84" spans="1:14" ht="12.75">
      <c r="A84" s="142" t="s">
        <v>59</v>
      </c>
      <c r="B84" s="126"/>
      <c r="C84" s="126"/>
      <c r="D84" s="126"/>
      <c r="E84" s="126"/>
      <c r="F84" s="126"/>
      <c r="G84" s="98">
        <v>982.53</v>
      </c>
      <c r="H84" s="99"/>
      <c r="I84" s="99"/>
      <c r="J84" s="99"/>
      <c r="K84" s="98">
        <v>9895.88</v>
      </c>
      <c r="L84" s="100"/>
      <c r="M84" s="98">
        <f ca="1" t="shared" si="4"/>
        <v>10.071834956693435</v>
      </c>
      <c r="N84" s="101" t="s">
        <v>486</v>
      </c>
    </row>
    <row r="85" spans="1:14" ht="12.75">
      <c r="A85" s="142" t="s">
        <v>276</v>
      </c>
      <c r="B85" s="126"/>
      <c r="C85" s="126"/>
      <c r="D85" s="126"/>
      <c r="E85" s="126"/>
      <c r="F85" s="126"/>
      <c r="G85" s="98"/>
      <c r="H85" s="99"/>
      <c r="I85" s="99"/>
      <c r="J85" s="99"/>
      <c r="K85" s="98"/>
      <c r="L85" s="100"/>
      <c r="M85" s="98" t="str">
        <f ca="1" t="shared" si="4"/>
        <v> </v>
      </c>
      <c r="N85" s="101" t="s">
        <v>486</v>
      </c>
    </row>
    <row r="86" spans="1:14" ht="12.75">
      <c r="A86" s="141" t="s">
        <v>277</v>
      </c>
      <c r="B86" s="122"/>
      <c r="C86" s="122"/>
      <c r="D86" s="122"/>
      <c r="E86" s="122"/>
      <c r="F86" s="122"/>
      <c r="G86" s="98">
        <v>4.51</v>
      </c>
      <c r="H86" s="99"/>
      <c r="I86" s="99"/>
      <c r="J86" s="99"/>
      <c r="K86" s="98">
        <v>37.08</v>
      </c>
      <c r="L86" s="100"/>
      <c r="M86" s="98">
        <f ca="1" t="shared" si="4"/>
        <v>8.221729490022174</v>
      </c>
      <c r="N86" s="101" t="s">
        <v>486</v>
      </c>
    </row>
    <row r="87" spans="1:14" ht="12.75">
      <c r="A87" s="141" t="s">
        <v>278</v>
      </c>
      <c r="B87" s="122"/>
      <c r="C87" s="122"/>
      <c r="D87" s="122"/>
      <c r="E87" s="122"/>
      <c r="F87" s="122"/>
      <c r="G87" s="98">
        <v>12148.36</v>
      </c>
      <c r="H87" s="99"/>
      <c r="I87" s="99"/>
      <c r="J87" s="99"/>
      <c r="K87" s="98">
        <v>85133.04</v>
      </c>
      <c r="L87" s="100"/>
      <c r="M87" s="98">
        <f ca="1" t="shared" si="4"/>
        <v>7.007780474072219</v>
      </c>
      <c r="N87" s="101" t="s">
        <v>486</v>
      </c>
    </row>
    <row r="88" spans="1:14" ht="12.75">
      <c r="A88" s="141" t="s">
        <v>279</v>
      </c>
      <c r="B88" s="122"/>
      <c r="C88" s="122"/>
      <c r="D88" s="122"/>
      <c r="E88" s="122"/>
      <c r="F88" s="122"/>
      <c r="G88" s="98">
        <v>1719.45</v>
      </c>
      <c r="H88" s="99"/>
      <c r="I88" s="99"/>
      <c r="J88" s="99"/>
      <c r="K88" s="98">
        <v>6440.71</v>
      </c>
      <c r="L88" s="100"/>
      <c r="M88" s="98">
        <f ca="1" t="shared" si="4"/>
        <v>3.745796621012533</v>
      </c>
      <c r="N88" s="101" t="s">
        <v>486</v>
      </c>
    </row>
    <row r="89" spans="1:14" ht="12.75">
      <c r="A89" s="141" t="s">
        <v>60</v>
      </c>
      <c r="B89" s="122"/>
      <c r="C89" s="122"/>
      <c r="D89" s="122"/>
      <c r="E89" s="122"/>
      <c r="F89" s="122"/>
      <c r="G89" s="98">
        <v>13872.32</v>
      </c>
      <c r="H89" s="99"/>
      <c r="I89" s="99"/>
      <c r="J89" s="99"/>
      <c r="K89" s="56">
        <v>91610.83</v>
      </c>
      <c r="L89" s="100"/>
      <c r="M89" s="98">
        <f ca="1" t="shared" si="4"/>
        <v>6.603857898318378</v>
      </c>
      <c r="N89" s="101" t="s">
        <v>486</v>
      </c>
    </row>
    <row r="90" spans="1:14" ht="12.75">
      <c r="A90" s="141" t="s">
        <v>280</v>
      </c>
      <c r="B90" s="122"/>
      <c r="C90" s="122"/>
      <c r="D90" s="122"/>
      <c r="E90" s="122"/>
      <c r="F90" s="122"/>
      <c r="G90" s="98">
        <v>1550</v>
      </c>
      <c r="H90" s="99"/>
      <c r="I90" s="99"/>
      <c r="J90" s="99"/>
      <c r="K90" s="56">
        <v>8059.17</v>
      </c>
      <c r="L90" s="100"/>
      <c r="M90" s="98">
        <f ca="1" t="shared" si="4"/>
        <v>5.199464516129033</v>
      </c>
      <c r="N90" s="101" t="s">
        <v>486</v>
      </c>
    </row>
    <row r="91" spans="1:14" ht="12.75">
      <c r="A91" s="142" t="s">
        <v>281</v>
      </c>
      <c r="B91" s="126"/>
      <c r="C91" s="126"/>
      <c r="D91" s="126"/>
      <c r="E91" s="126"/>
      <c r="F91" s="126"/>
      <c r="G91" s="98">
        <v>15422.32</v>
      </c>
      <c r="H91" s="99"/>
      <c r="I91" s="99"/>
      <c r="J91" s="99"/>
      <c r="K91" s="56">
        <v>99670</v>
      </c>
      <c r="L91" s="100"/>
      <c r="M91" s="98">
        <f ca="1" t="shared" si="4"/>
        <v>6.462711187421867</v>
      </c>
      <c r="N91" s="101" t="s">
        <v>486</v>
      </c>
    </row>
    <row r="92" spans="1:14" ht="12.75">
      <c r="A92" s="33"/>
      <c r="G92" s="48"/>
      <c r="H92" s="49"/>
      <c r="I92" s="49"/>
      <c r="J92" s="49"/>
      <c r="K92" s="48"/>
      <c r="L92" s="50"/>
      <c r="M92" s="48"/>
      <c r="N92" s="33"/>
    </row>
    <row r="93" spans="1:14" ht="12.75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51"/>
      <c r="M93" s="9"/>
      <c r="N93" s="9"/>
    </row>
    <row r="94" spans="1:26" ht="12.75">
      <c r="A94" s="102" t="s">
        <v>489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51"/>
      <c r="M94" s="9"/>
      <c r="N94" s="9"/>
      <c r="O94"/>
      <c r="P94"/>
      <c r="Q94"/>
      <c r="R94"/>
      <c r="S94"/>
      <c r="T94"/>
      <c r="U94"/>
      <c r="V94"/>
      <c r="W94"/>
      <c r="X94"/>
      <c r="Y94"/>
      <c r="Z94"/>
    </row>
    <row r="95" spans="1:26" ht="12.75">
      <c r="A95" s="8"/>
      <c r="B95" s="9"/>
      <c r="C95" s="9"/>
      <c r="D95" s="9"/>
      <c r="E95" s="9"/>
      <c r="F95" s="9"/>
      <c r="G95" s="9"/>
      <c r="H95" s="9"/>
      <c r="I95" s="9"/>
      <c r="J95" s="9"/>
      <c r="K95" s="9"/>
      <c r="L95" s="51"/>
      <c r="M95" s="9"/>
      <c r="N95" s="9"/>
      <c r="O95"/>
      <c r="P95"/>
      <c r="Q95"/>
      <c r="R95"/>
      <c r="S95"/>
      <c r="T95"/>
      <c r="U95"/>
      <c r="V95"/>
      <c r="W95"/>
      <c r="X95"/>
      <c r="Y95"/>
      <c r="Z95"/>
    </row>
    <row r="96" spans="1:26" ht="12.75">
      <c r="A96" s="102" t="s">
        <v>20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51"/>
      <c r="M96" s="9"/>
      <c r="N96" s="9"/>
      <c r="O96"/>
      <c r="P96"/>
      <c r="Q96"/>
      <c r="R96"/>
      <c r="S96"/>
      <c r="T96"/>
      <c r="U96"/>
      <c r="V96"/>
      <c r="W96"/>
      <c r="X96"/>
      <c r="Y96"/>
      <c r="Z96"/>
    </row>
    <row r="97" ht="12.75"/>
    <row r="98" ht="12.75"/>
    <row r="99" ht="12.75"/>
  </sheetData>
  <sheetProtection/>
  <mergeCells count="45">
    <mergeCell ref="A88:F88"/>
    <mergeCell ref="A89:F89"/>
    <mergeCell ref="A90:F90"/>
    <mergeCell ref="A91:F91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22:N22"/>
    <mergeCell ref="A23:N23"/>
    <mergeCell ref="A32:N32"/>
    <mergeCell ref="A40:N40"/>
    <mergeCell ref="A68:N68"/>
    <mergeCell ref="A75:F75"/>
    <mergeCell ref="A5:N5"/>
    <mergeCell ref="A6:N6"/>
    <mergeCell ref="A7:N7"/>
    <mergeCell ref="A8:N8"/>
    <mergeCell ref="G10:I10"/>
    <mergeCell ref="G11:H11"/>
    <mergeCell ref="J11:K11"/>
    <mergeCell ref="G12:H12"/>
    <mergeCell ref="J10:M10"/>
    <mergeCell ref="M18:M20"/>
    <mergeCell ref="J12:K12"/>
    <mergeCell ref="N18:N20"/>
    <mergeCell ref="D19:D20"/>
    <mergeCell ref="H19:I19"/>
    <mergeCell ref="J19:K19"/>
    <mergeCell ref="G13:H13"/>
    <mergeCell ref="J13:K13"/>
    <mergeCell ref="A18:A20"/>
    <mergeCell ref="B18:B20"/>
    <mergeCell ref="C18:C20"/>
    <mergeCell ref="E18:E20"/>
    <mergeCell ref="F18:G19"/>
    <mergeCell ref="H18:K18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Provider</cp:lastModifiedBy>
  <cp:lastPrinted>2018-10-08T10:38:27Z</cp:lastPrinted>
  <dcterms:created xsi:type="dcterms:W3CDTF">2003-01-28T12:33:10Z</dcterms:created>
  <dcterms:modified xsi:type="dcterms:W3CDTF">2018-10-10T06:30:33Z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