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170" windowHeight="5415" tabRatio="771" activeTab="1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Пользователь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60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60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60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60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60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60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60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X20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0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0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X21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1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1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A3" authorId="6">
      <text>
        <r>
          <rPr>
            <b/>
            <sz val="8"/>
            <rFont val="Tahoma"/>
            <family val="2"/>
          </rPr>
          <t xml:space="preserve"> &lt;подпись 200 атрибут 950 текст&gt;  &lt;подпись 200 значение&gt;</t>
        </r>
      </text>
    </comment>
    <comment ref="A4" authorId="6">
      <text>
        <r>
          <rPr>
            <b/>
            <sz val="8"/>
            <rFont val="Tahoma"/>
            <family val="2"/>
          </rPr>
          <t xml:space="preserve"> _________________ /&lt;подпись 200 атрибут 950 значение&gt;/</t>
        </r>
      </text>
    </comment>
    <comment ref="H3" authorId="7">
      <text>
        <r>
          <rPr>
            <b/>
            <sz val="8"/>
            <rFont val="Tahoma"/>
            <family val="2"/>
          </rPr>
          <t xml:space="preserve"> &lt;подпись 210 атрибут 950 текст&gt;  &lt;подпись 210 значение&gt;</t>
        </r>
      </text>
    </comment>
    <comment ref="H4" authorId="7">
      <text>
        <r>
          <rPr>
            <b/>
            <sz val="8"/>
            <rFont val="Tahoma"/>
            <family val="2"/>
          </rPr>
          <t xml:space="preserve"> _________________ /&lt;подпись 210 атрибут 950 значение&gt;/</t>
        </r>
      </text>
    </comment>
    <comment ref="A164" authorId="0">
      <text>
        <r>
          <rPr>
            <b/>
            <sz val="8"/>
            <rFont val="Tahoma"/>
            <family val="2"/>
          </rPr>
          <t xml:space="preserve"> &lt;подпись 300 атрибут 970 значение&gt; _________________ /&lt;подпись 300 значение&gt;/</t>
        </r>
      </text>
    </comment>
    <comment ref="A166" authorId="0">
      <text>
        <r>
          <rPr>
            <b/>
            <sz val="8"/>
            <rFont val="Tahoma"/>
            <family val="2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84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84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84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84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84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86" authorId="0">
      <text>
        <r>
          <rPr>
            <b/>
            <sz val="8"/>
            <rFont val="Tahoma"/>
            <family val="2"/>
          </rPr>
          <t xml:space="preserve"> &lt;подпись 300 атрибут 970 значение&gt; _________________ /&lt;подпись 300 значение&gt;/</t>
        </r>
      </text>
    </comment>
    <comment ref="A88" authorId="0">
      <text>
        <r>
          <rPr>
            <b/>
            <sz val="8"/>
            <rFont val="Tahoma"/>
            <family val="2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<sst xmlns="http://schemas.openxmlformats.org/spreadsheetml/2006/main" count="699" uniqueCount="443">
  <si>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</si>
  <si>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</si>
  <si>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</si>
  <si>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</si>
  <si>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</si>
  <si>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</si>
  <si>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</si>
  <si>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</si>
  <si>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</si>
  <si>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</si>
  <si>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</si>
  <si>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</si>
  <si>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</si>
  <si>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</si>
  <si>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</si>
  <si>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</si>
  <si>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</si>
  <si>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</si>
  <si>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</si>
  <si>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</si>
  <si>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</si>
  <si>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</si>
  <si>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</si>
  <si>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</si>
  <si>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</si>
  <si>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</si>
  <si>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</si>
  <si>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</si>
  <si>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</si>
  <si>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</si>
  <si>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</si>
  <si>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</si>
  <si>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</si>
  <si>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</si>
  <si>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</si>
  <si>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</si>
  <si>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</si>
  <si>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</si>
  <si>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</si>
  <si>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</si>
  <si>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</si>
  <si>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</si>
  <si>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</si>
  <si>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</si>
  <si>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 </t>
  </si>
  <si>
    <t>_________________ //</t>
  </si>
  <si>
    <t>Стройка:МКУ СП "ЦОДОО" по Калининскому району г. Челябинска, 2019 г.</t>
  </si>
  <si>
    <t>Объект:МБОУ "СОШ № 54 г. Челябинска", ул. Кудрявцева, 18.</t>
  </si>
  <si>
    <t>на текущий ремонт заполнения оконных проемов блоками из ПВХ.</t>
  </si>
  <si>
    <t>Составил:  _________________ /Баютова О.Н./</t>
  </si>
  <si>
    <t>Проверил:  _________________ //</t>
  </si>
  <si>
    <t>Раздел 1. Коридор 1 этаж - 3 окна (размер 1460*2340мм) ;   каб № 103(гардероб) 3 окна (размер 1860*2340мм) ;   2 окна - цоколь, каб. 004,007 (размер 1500*1340мм).</t>
  </si>
  <si>
    <t>ТЕРр56-2-2
Снятие оконных переплетов: остекленных
100 м2 оконных переплетов</t>
  </si>
  <si>
    <t>0,273264
(1,46*2,34*3+1,86*2,34*3+1,5*1,34*2)/100</t>
  </si>
  <si>
    <t>31,37
_____
15,19</t>
  </si>
  <si>
    <t>8
_____
4</t>
  </si>
  <si>
    <t>42
_____
54</t>
  </si>
  <si>
    <t>Накладные расходы от ФОТ(1723 руб.)</t>
  </si>
  <si>
    <t>70%=82%*0.85</t>
  </si>
  <si>
    <t>Сметная прибыль от ФОТ(1723 руб.)</t>
  </si>
  <si>
    <t>50%=62%*0.8</t>
  </si>
  <si>
    <t>Всего с НР и СП</t>
  </si>
  <si>
    <t/>
  </si>
  <si>
    <t>ТЕРр56-3-2
Снятие подоконных досок: деревянных в каменных зданиях
100 м2</t>
  </si>
  <si>
    <t>0,0528
(1,5*0,4*3+1,9*0,4*3+1,5*0,4*2)/100</t>
  </si>
  <si>
    <t>Накладные расходы от ФОТ(664 руб.)</t>
  </si>
  <si>
    <t>Сметная прибыль от ФОТ(664 руб.)</t>
  </si>
  <si>
    <t>ТЕРр56-1-1
Демонтаж оконных коробок: в каменных стенах с отбивкой штукатурки в откосах
100 коробок</t>
  </si>
  <si>
    <t>0,08
8/100</t>
  </si>
  <si>
    <t>118,76
_____
29,07</t>
  </si>
  <si>
    <t>10
_____
2</t>
  </si>
  <si>
    <t>59
_____
30</t>
  </si>
  <si>
    <t>Накладные расходы от ФОТ(1420 руб.)</t>
  </si>
  <si>
    <t>Сметная прибыль от ФОТ(1420 руб.)</t>
  </si>
  <si>
    <t>ТЕР10-01-034-08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(ОЗП=1,15; ЭМ=1,25 к расх.; ЗПМ=1,25; ТЗ=1,15; ТЗМ=1,25)
100 м2 проемов</t>
  </si>
  <si>
    <t>0,102492
1,46*2,34*3/100</t>
  </si>
  <si>
    <t>1895,45
_____
9711,77</t>
  </si>
  <si>
    <t>592,75
_____
13,48</t>
  </si>
  <si>
    <t>194
_____
995</t>
  </si>
  <si>
    <t>61
_____
1</t>
  </si>
  <si>
    <t>2537
_____
4322</t>
  </si>
  <si>
    <t>343
_____
18</t>
  </si>
  <si>
    <t>Накладные расходы от ФОТ(2555 руб.)</t>
  </si>
  <si>
    <t>90%=118%*(0.9*0.85)</t>
  </si>
  <si>
    <t>Сметная прибыль от ФОТ(2555 руб.)</t>
  </si>
  <si>
    <t>43%=63%*(0.85*0.8)</t>
  </si>
  <si>
    <t>ТССЦ-203-1075
Блок оконный пластиковый трехстворчатый, с поворотно-откидной створкой, двухкамерным стеклопакетом (32 мм), площадью до 2 м2
м2</t>
  </si>
  <si>
    <t xml:space="preserve">
_____
1327,09</t>
  </si>
  <si>
    <t xml:space="preserve">
_____
13603</t>
  </si>
  <si>
    <t xml:space="preserve">
_____
27531</t>
  </si>
  <si>
    <t>0,130572
1,86*2,34*3/100</t>
  </si>
  <si>
    <t>247
_____
1269</t>
  </si>
  <si>
    <t>77
_____
2</t>
  </si>
  <si>
    <t>3233
_____
5505</t>
  </si>
  <si>
    <t>437
_____
23</t>
  </si>
  <si>
    <t>Накладные расходы от ФОТ(3256 руб.)</t>
  </si>
  <si>
    <t>Сметная прибыль от ФОТ(3256 руб.)</t>
  </si>
  <si>
    <t>ТССЦ-203-1040
Блок оконный пластиковый трехстворчатый, с поворотной и поворотно-откидной створкой, двухкамерным стеклопакетом (32 мм), площадью более 3,5 м2
м2</t>
  </si>
  <si>
    <t xml:space="preserve">
_____
1306,28</t>
  </si>
  <si>
    <t xml:space="preserve">
_____
17060</t>
  </si>
  <si>
    <t xml:space="preserve">
_____
41499</t>
  </si>
  <si>
    <t>ТЕР10-01-034-06
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(ОЗП=1,15; ЭМ=1,25 к расх.; ЗПМ=1,25; ТЗ=1,15; ТЗМ=1,25)
100 м2 проемов</t>
  </si>
  <si>
    <t>0,0402
1,5*1,34*2/100</t>
  </si>
  <si>
    <t>1851,74
_____
9414,16</t>
  </si>
  <si>
    <t>586,93
_____
13,48</t>
  </si>
  <si>
    <t>74
_____
378</t>
  </si>
  <si>
    <t>24
_____
1</t>
  </si>
  <si>
    <t>972
_____
1642</t>
  </si>
  <si>
    <t>134
_____
7</t>
  </si>
  <si>
    <t>Накладные расходы от ФОТ(979 руб.)</t>
  </si>
  <si>
    <t>Сметная прибыль от ФОТ(979 руб.)</t>
  </si>
  <si>
    <t>ТССЦ-203-0999
Блок оконный пластиковый двустворчатый, с глухой и поворотно-откидной створкой, двухкамерным стеклопакетом (32 мм), площадью до 2,5 м2
м2</t>
  </si>
  <si>
    <t xml:space="preserve">
_____
1327,01</t>
  </si>
  <si>
    <t xml:space="preserve">
_____
5335</t>
  </si>
  <si>
    <t xml:space="preserve">
_____
11686</t>
  </si>
  <si>
    <t>ТЕР10-01-035-01
Установка подоконных досок из ПВХ: в каменных стенах толщиной до 0,51 м
(ОЗП=1,15; ЭМ=1,25 к расх.; ЗПМ=1,25; ТЗ=1,15; ТЗМ=1,25)
100 п.м</t>
  </si>
  <si>
    <t>0,1548
(1,56*3+2*3+1,6*3)/100</t>
  </si>
  <si>
    <t>262,69
_____
4042,57</t>
  </si>
  <si>
    <t>21,04
_____
0,81</t>
  </si>
  <si>
    <t>41
_____
626</t>
  </si>
  <si>
    <t>531
_____
2565</t>
  </si>
  <si>
    <t>19
_____
2</t>
  </si>
  <si>
    <t>Накладные расходы от ФОТ(533 руб.)</t>
  </si>
  <si>
    <t>Сметная прибыль от ФОТ(533 руб.)</t>
  </si>
  <si>
    <t>ТССЦ-101-2908
Доски подоконные ПВХ, шириной 400 мм
м</t>
  </si>
  <si>
    <t xml:space="preserve">
_____
256</t>
  </si>
  <si>
    <t xml:space="preserve">
_____
3963</t>
  </si>
  <si>
    <t xml:space="preserve">
_____
3694</t>
  </si>
  <si>
    <t>ТЕР15-01-050-04
Облицовка оконных и дверных откосов декоративным бумажно-слоистым пластиком или листами из синтетических материалов на клее
(ОЗП=1,15; ЭМ=1,25 к расх.; ЗПМ=1,25; ТЗ=1,15; ТЗМ=1,25)
100 м2 облицовки</t>
  </si>
  <si>
    <t>0,17168
(6,14*3+6,54*3+4,18*2)*0,37/100</t>
  </si>
  <si>
    <t>2222,63
_____
569,86</t>
  </si>
  <si>
    <t>68,2
_____
1,64</t>
  </si>
  <si>
    <t>382
_____
97</t>
  </si>
  <si>
    <t>4984
_____
247</t>
  </si>
  <si>
    <t>70
_____
4</t>
  </si>
  <si>
    <t>Накладные расходы от ФОТ(4988 руб.)</t>
  </si>
  <si>
    <t>80%=105%*(0.9*0.85)</t>
  </si>
  <si>
    <t>Сметная прибыль от ФОТ(4988 руб.)</t>
  </si>
  <si>
    <t>37%=55%*(0.85*0.8)</t>
  </si>
  <si>
    <t>ТССЦ-101-3433
Панели декоративные пластиковые «Кронапласт», размером 2700х370х8 мм
м2</t>
  </si>
  <si>
    <t xml:space="preserve">
_____
66,63</t>
  </si>
  <si>
    <t xml:space="preserve">
_____
1201</t>
  </si>
  <si>
    <t xml:space="preserve">
_____
2321</t>
  </si>
  <si>
    <t>ТЕР10-01-060-01
Установка и крепление наличников
(ОЗП=1,15; ЭМ=1,25 к расх.; ЗПМ=1,25; ТЗ=1,15; ТЗМ=1,25)
100 м коробок блоков</t>
  </si>
  <si>
    <t>0,464
(18,42+19,62+8,36)/100</t>
  </si>
  <si>
    <t>92,9
_____
6,52</t>
  </si>
  <si>
    <t>43
_____
4</t>
  </si>
  <si>
    <t>563
_____
18</t>
  </si>
  <si>
    <t>Накладные расходы от ФОТ(563 руб.)</t>
  </si>
  <si>
    <t>Сметная прибыль от ФОТ(563 руб.)</t>
  </si>
  <si>
    <t>ТССЦ-101-3013
Наличники из ПВХ, шириной 100 мм
м</t>
  </si>
  <si>
    <t xml:space="preserve">
_____
31,72</t>
  </si>
  <si>
    <t xml:space="preserve">
_____
1648</t>
  </si>
  <si>
    <t xml:space="preserve">
_____
2540</t>
  </si>
  <si>
    <t>ТЕР10-01-036-01
Установка уголков ПВХ на клее
(ОЗП=1,15; ЭМ=1,25 к расх.; ЗПМ=1,25; ТЗ=1,15; ТЗМ=1,25)
100 п. м</t>
  </si>
  <si>
    <t>0,464
46,4/100</t>
  </si>
  <si>
    <t>83,06
_____
247,84</t>
  </si>
  <si>
    <t>39
_____
115</t>
  </si>
  <si>
    <t>503
_____
361</t>
  </si>
  <si>
    <t>Накладные расходы от ФОТ(503 руб.)</t>
  </si>
  <si>
    <t>Сметная прибыль от ФОТ(503 руб.)</t>
  </si>
  <si>
    <t>ТССЦ-101-5958
Уголок ПВХ, размером 25х25 мм
п.м</t>
  </si>
  <si>
    <t xml:space="preserve">
_____
2,2</t>
  </si>
  <si>
    <t xml:space="preserve">
_____
-102</t>
  </si>
  <si>
    <t xml:space="preserve">
_____
-293</t>
  </si>
  <si>
    <t>ТССЦ-101-5962
Уголок ПВХ, размером 50х50 мм
п.м</t>
  </si>
  <si>
    <t xml:space="preserve">
_____
7,46</t>
  </si>
  <si>
    <t xml:space="preserve">
_____
346</t>
  </si>
  <si>
    <t xml:space="preserve">
_____
710</t>
  </si>
  <si>
    <t>ТЕРр58-20-1
Смена обделок из листовой стали (поясков, сандриков, отливов, карнизов) шириной: до 0,4 м
100 м</t>
  </si>
  <si>
    <t>0,1446
(1,46*3+1,86*3+1,5*3)/100</t>
  </si>
  <si>
    <t>446,4
_____
2267,22</t>
  </si>
  <si>
    <t>6,83
_____
1,31</t>
  </si>
  <si>
    <t>65
_____
327</t>
  </si>
  <si>
    <t>843
_____
1499</t>
  </si>
  <si>
    <t>6
_____
2</t>
  </si>
  <si>
    <t>Накладные расходы от ФОТ(845 руб.)</t>
  </si>
  <si>
    <t>71%=83%*0.85</t>
  </si>
  <si>
    <t>Сметная прибыль от ФОТ(845 руб.)</t>
  </si>
  <si>
    <t>52%=65%*0.8</t>
  </si>
  <si>
    <t>ТССЦпг-01-01-01-041
Погрузочные работы при автомобильных перевозках: мусора строительного с погрузкой вручную
1 т груза</t>
  </si>
  <si>
    <t>ТССЦпг-03-21-01-039
Перевозка грузов автомобилями-самосвалами грузоподъемностью 10 т, работающих вне карьера, на расстояние: до 39 км I класс груза
1 т груза</t>
  </si>
  <si>
    <t>Итого по разделу 1 Коридор 1 этаж - 3 окна (размер 1460*2340мм) ;   каб № 103(гардероб) 3 окна (размер 1860*2340мм) ;   2 окна - цоколь, каб. 004,007 (размер 1500*1340мм).</t>
  </si>
  <si>
    <t>Раздел 2. Новый Раздел  4 этаж - корридор -2 окна (размер 1460*2340мм) ;   1 окно- каб. 202,   (размер 1860*2340мм)</t>
  </si>
  <si>
    <t>0,111852
(1,46*2,34*2+1,86*2,34*1)/100</t>
  </si>
  <si>
    <t>4
_____
2</t>
  </si>
  <si>
    <t>17
_____
22</t>
  </si>
  <si>
    <t>Накладные расходы от ФОТ(705 руб.)</t>
  </si>
  <si>
    <t>Сметная прибыль от ФОТ(705 руб.)</t>
  </si>
  <si>
    <t>0,01912
(1,46*0,4*2+1,86*0,4*1)/100</t>
  </si>
  <si>
    <t>Накладные расходы от ФОТ(240 руб.)</t>
  </si>
  <si>
    <t>Сметная прибыль от ФОТ(240 руб.)</t>
  </si>
  <si>
    <t>0,03
3/100</t>
  </si>
  <si>
    <t>3
_____
1</t>
  </si>
  <si>
    <t>22
_____
11</t>
  </si>
  <si>
    <t>Накладные расходы от ФОТ(532 руб.)</t>
  </si>
  <si>
    <t>Сметная прибыль от ФОТ(532 руб.)</t>
  </si>
  <si>
    <t>0,068328
1,46*2,34*2/100</t>
  </si>
  <si>
    <t>130
_____
663</t>
  </si>
  <si>
    <t>41
_____
1</t>
  </si>
  <si>
    <t>1692
_____
2880</t>
  </si>
  <si>
    <t>229
_____
12</t>
  </si>
  <si>
    <t>Накладные расходы от ФОТ(1704 руб.)</t>
  </si>
  <si>
    <t>Сметная прибыль от ФОТ(1704 руб.)</t>
  </si>
  <si>
    <t xml:space="preserve">
_____
9068</t>
  </si>
  <si>
    <t xml:space="preserve">
_____
18353</t>
  </si>
  <si>
    <t>0,043524
(1,86*2,34*1)/100</t>
  </si>
  <si>
    <t>82
_____
423</t>
  </si>
  <si>
    <t>26
_____
1</t>
  </si>
  <si>
    <t>1078
_____
1834</t>
  </si>
  <si>
    <t>146
_____
8</t>
  </si>
  <si>
    <t>Накладные расходы от ФОТ(1086 руб.)</t>
  </si>
  <si>
    <t>Сметная прибыль от ФОТ(1086 руб.)</t>
  </si>
  <si>
    <t xml:space="preserve">
_____
5685</t>
  </si>
  <si>
    <t xml:space="preserve">
_____
13829</t>
  </si>
  <si>
    <t>0,0512
(1,56*2+2)/100</t>
  </si>
  <si>
    <t>13
_____
208</t>
  </si>
  <si>
    <t>176
_____
848</t>
  </si>
  <si>
    <t>6
_____
1</t>
  </si>
  <si>
    <t>Накладные расходы от ФОТ(177 руб.)</t>
  </si>
  <si>
    <t>Сметная прибыль от ФОТ(177 руб.)</t>
  </si>
  <si>
    <t xml:space="preserve">
_____
1311</t>
  </si>
  <si>
    <t xml:space="preserve">
_____
1222</t>
  </si>
  <si>
    <t>0,069634
(12,28+6,54)*0,37/100</t>
  </si>
  <si>
    <t>155
_____
39</t>
  </si>
  <si>
    <t>2021
_____
101</t>
  </si>
  <si>
    <t>28
_____
1</t>
  </si>
  <si>
    <t>Накладные расходы от ФОТ(2022 руб.)</t>
  </si>
  <si>
    <t>Сметная прибыль от ФОТ(2022 руб.)</t>
  </si>
  <si>
    <t xml:space="preserve">
_____
487</t>
  </si>
  <si>
    <t xml:space="preserve">
_____
941</t>
  </si>
  <si>
    <t>0,1882
18,82/100</t>
  </si>
  <si>
    <t>17
_____
2</t>
  </si>
  <si>
    <t>228
_____
7</t>
  </si>
  <si>
    <t>Накладные расходы от ФОТ(228 руб.)</t>
  </si>
  <si>
    <t>Сметная прибыль от ФОТ(228 руб.)</t>
  </si>
  <si>
    <t xml:space="preserve">
_____
669</t>
  </si>
  <si>
    <t xml:space="preserve">
_____
1030</t>
  </si>
  <si>
    <t>16
_____
46</t>
  </si>
  <si>
    <t>204
_____
146</t>
  </si>
  <si>
    <t>Накладные расходы от ФОТ(204 руб.)</t>
  </si>
  <si>
    <t>Сметная прибыль от ФОТ(204 руб.)</t>
  </si>
  <si>
    <t xml:space="preserve">
_____
-41</t>
  </si>
  <si>
    <t xml:space="preserve">
_____
-119</t>
  </si>
  <si>
    <t xml:space="preserve">
_____
140</t>
  </si>
  <si>
    <t xml:space="preserve">
_____
288</t>
  </si>
  <si>
    <t>0,0478
(1,46*2+1,86)/100</t>
  </si>
  <si>
    <t>21
_____
109</t>
  </si>
  <si>
    <t>279
_____
495</t>
  </si>
  <si>
    <t>2
_____
1</t>
  </si>
  <si>
    <t>Накладные расходы от ФОТ(280 руб.)</t>
  </si>
  <si>
    <t>Сметная прибыль от ФОТ(280 руб.)</t>
  </si>
  <si>
    <t>Итого по разделу 2 Новый Раздел  4 этаж - корридор -2 окна (размер 1460*2340мм) ;   1 окно- каб. 202,   (размер 1860*2340мм)</t>
  </si>
  <si>
    <t>Итого прямые затраты по смете</t>
  </si>
  <si>
    <t>1914
_____
65674</t>
  </si>
  <si>
    <t>481
_____
15</t>
  </si>
  <si>
    <t>25011
_____
147702</t>
  </si>
  <si>
    <t>3063
_____
196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</si>
  <si>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</si>
  <si>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</si>
  <si>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</si>
  <si>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</si>
  <si>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</si>
  <si>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</si>
  <si>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</si>
  <si>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Проемы (ремонтно-строительные)</t>
  </si>
  <si>
    <t xml:space="preserve">    Деревянные конструкции</t>
  </si>
  <si>
    <t xml:space="preserve">    Отделочные работы</t>
  </si>
  <si>
    <t xml:space="preserve">    Крыши, кровли (ремонтно-строительные)</t>
  </si>
  <si>
    <t xml:space="preserve">    Погрузо-разгрузочные работы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</si>
  <si>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</si>
  <si>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</si>
  <si>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</si>
  <si>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</si>
  <si>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>Ресурсы подрядчика</t>
  </si>
  <si>
    <t xml:space="preserve">          Трудозатраты</t>
  </si>
  <si>
    <t>1-2-3</t>
  </si>
  <si>
    <t>Рабочий строитель (ср 2,3)</t>
  </si>
  <si>
    <t xml:space="preserve">чел.час
</t>
  </si>
  <si>
    <t xml:space="preserve">10,14
</t>
  </si>
  <si>
    <t xml:space="preserve">132,42
</t>
  </si>
  <si>
    <t>1-2-5</t>
  </si>
  <si>
    <t>Рабочий строитель (ср 2,5)</t>
  </si>
  <si>
    <t xml:space="preserve">10,33
</t>
  </si>
  <si>
    <t xml:space="preserve">134,96
</t>
  </si>
  <si>
    <t>1-3-0</t>
  </si>
  <si>
    <t>Рабочий строитель (ср 3)</t>
  </si>
  <si>
    <t xml:space="preserve">10,78
</t>
  </si>
  <si>
    <t xml:space="preserve">140,83
</t>
  </si>
  <si>
    <t>1-3-2</t>
  </si>
  <si>
    <t>Рабочий строитель (ср 3,2)</t>
  </si>
  <si>
    <t xml:space="preserve">11,05
</t>
  </si>
  <si>
    <t xml:space="preserve">144,33
</t>
  </si>
  <si>
    <t>1-3-6</t>
  </si>
  <si>
    <t>Рабочий строитель (ср 3,6)</t>
  </si>
  <si>
    <t xml:space="preserve">11,61
</t>
  </si>
  <si>
    <t xml:space="preserve">151,63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</si>
  <si>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</si>
  <si>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</si>
  <si>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</si>
  <si>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</si>
  <si>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</si>
  <si>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Подъемники грузоподъемностью до 500 кг одномачтовые, высота подъема 45 м</t>
  </si>
  <si>
    <t xml:space="preserve">маш.час
</t>
  </si>
  <si>
    <t xml:space="preserve">33,73
</t>
  </si>
  <si>
    <t xml:space="preserve">167
</t>
  </si>
  <si>
    <t>МТРиЭ ЧО, пост. от 07.02.2019 № 10/5   (031121)</t>
  </si>
  <si>
    <t>Компрессоры передвижные с двигателем внутреннего сгорания давлением до 686 кПа (7 ат), производительность до 5 м3/мин</t>
  </si>
  <si>
    <t xml:space="preserve">62,75
</t>
  </si>
  <si>
    <t xml:space="preserve">421
</t>
  </si>
  <si>
    <t>МТРиЭ ЧО, пост. от 07.02.2019 № 10/5</t>
  </si>
  <si>
    <t>Шуруповерт</t>
  </si>
  <si>
    <t xml:space="preserve">3,01
</t>
  </si>
  <si>
    <t xml:space="preserve">14
</t>
  </si>
  <si>
    <t>Молотки при работе от передвижных компрессорных станций отбойные пневматические</t>
  </si>
  <si>
    <t xml:space="preserve">1,44
</t>
  </si>
  <si>
    <t xml:space="preserve">4
</t>
  </si>
  <si>
    <t>МТРиЭ ЧО, пост. от 07.02.2019 № 10/5   (330804-1)</t>
  </si>
  <si>
    <t>Перфораторы электрические</t>
  </si>
  <si>
    <t xml:space="preserve">2,15
</t>
  </si>
  <si>
    <t xml:space="preserve">8
</t>
  </si>
  <si>
    <t>Пила дисковая электрическая</t>
  </si>
  <si>
    <t xml:space="preserve">1
</t>
  </si>
  <si>
    <t xml:space="preserve">5
</t>
  </si>
  <si>
    <t>Автомобили бортовые, грузоподъемность до 5 т</t>
  </si>
  <si>
    <t xml:space="preserve">103,2
</t>
  </si>
  <si>
    <t xml:space="preserve">622
</t>
  </si>
  <si>
    <t>Итого по строительным машинам</t>
  </si>
  <si>
    <t xml:space="preserve">          Материалы</t>
  </si>
  <si>
    <t>101-0794</t>
  </si>
  <si>
    <t>Проволока канатная оцинкованная, диаметром 2,6 мм</t>
  </si>
  <si>
    <t xml:space="preserve">т
</t>
  </si>
  <si>
    <t xml:space="preserve">10490
</t>
  </si>
  <si>
    <t xml:space="preserve">82996,16
</t>
  </si>
  <si>
    <t>К=1,1 МТРиЭ ЧО, Пост.от 07.02.2019 г. №10/5</t>
  </si>
  <si>
    <t>101-1757</t>
  </si>
  <si>
    <t>Ветошь</t>
  </si>
  <si>
    <t xml:space="preserve">кг
</t>
  </si>
  <si>
    <t xml:space="preserve">7,02
</t>
  </si>
  <si>
    <t xml:space="preserve">41,95
</t>
  </si>
  <si>
    <t>26.10.030</t>
  </si>
  <si>
    <t>101-1805</t>
  </si>
  <si>
    <t>Гвозди строительные</t>
  </si>
  <si>
    <t xml:space="preserve">9190
</t>
  </si>
  <si>
    <t xml:space="preserve">53716,14
</t>
  </si>
  <si>
    <t>МТРиЭ ЧО, Пост.от 07.02.2019 г. №10/5, п.144</t>
  </si>
  <si>
    <t>101-1875</t>
  </si>
  <si>
    <t>Сталь листовая оцинкованная толщиной листа 0,7 мм</t>
  </si>
  <si>
    <t xml:space="preserve">11780
</t>
  </si>
  <si>
    <t xml:space="preserve">52468,69
</t>
  </si>
  <si>
    <t>МТРиЭ ЧО, Пост.от 07.02.2019 г. №10/5, п.148</t>
  </si>
  <si>
    <t>101-2052</t>
  </si>
  <si>
    <t>Лента бутиловая</t>
  </si>
  <si>
    <t xml:space="preserve">м
</t>
  </si>
  <si>
    <t xml:space="preserve">8,76
</t>
  </si>
  <si>
    <t xml:space="preserve">42,24
</t>
  </si>
  <si>
    <t>Среднее (10.02.1995, 11.08.050, Среднее (11.08.050.5,11.08.050.6,11.08.050.7))</t>
  </si>
  <si>
    <t>101-2054</t>
  </si>
  <si>
    <t>Лента бутиловая диффузионная</t>
  </si>
  <si>
    <t xml:space="preserve">9,84
</t>
  </si>
  <si>
    <t>101-2388</t>
  </si>
  <si>
    <t>Герметик пенополиуретановый (пена монтажная) типа Makrofleks, Soudal в баллонах по 750 мл</t>
  </si>
  <si>
    <t xml:space="preserve">шт.
</t>
  </si>
  <si>
    <t xml:space="preserve">67,89
</t>
  </si>
  <si>
    <t xml:space="preserve">274,31
</t>
  </si>
  <si>
    <t>Среднее (10.01.420,10.01.421,10.01.4221,10.01.423)</t>
  </si>
  <si>
    <t>101-2434</t>
  </si>
  <si>
    <t>Клей ПВА</t>
  </si>
  <si>
    <t xml:space="preserve">15,7
</t>
  </si>
  <si>
    <t xml:space="preserve">28,76
</t>
  </si>
  <si>
    <t>11.02.300</t>
  </si>
  <si>
    <t>101-2789</t>
  </si>
  <si>
    <t>Лента ПСУЛ</t>
  </si>
  <si>
    <t xml:space="preserve">7
</t>
  </si>
  <si>
    <t xml:space="preserve">24,58
</t>
  </si>
  <si>
    <t>Среднее (11.08.052, 11.08.053)</t>
  </si>
  <si>
    <t>101-3464</t>
  </si>
  <si>
    <t>Грунтовка масляная BAK-I-V</t>
  </si>
  <si>
    <t xml:space="preserve">10950
</t>
  </si>
  <si>
    <t xml:space="preserve">64128,38
</t>
  </si>
  <si>
    <t>Среднее (14.01.343, 14.01.3435, 11.07.227)</t>
  </si>
  <si>
    <t>101-4173</t>
  </si>
  <si>
    <t>Дюбели монтажные 10х130 (10х132, 10х150) мм</t>
  </si>
  <si>
    <t xml:space="preserve">10 шт.
</t>
  </si>
  <si>
    <t xml:space="preserve">14,12
</t>
  </si>
  <si>
    <t xml:space="preserve">85,46
</t>
  </si>
  <si>
    <t>101-5958</t>
  </si>
  <si>
    <t>Уголок ПВХ, размером 25х25 мм</t>
  </si>
  <si>
    <t xml:space="preserve">п.м
</t>
  </si>
  <si>
    <t xml:space="preserve">2,2
</t>
  </si>
  <si>
    <t xml:space="preserve">6,31
</t>
  </si>
  <si>
    <t>11.08.081.5</t>
  </si>
  <si>
    <t>102-0303</t>
  </si>
  <si>
    <t>Клинья пластиковые монтажные</t>
  </si>
  <si>
    <t xml:space="preserve">0,5
</t>
  </si>
  <si>
    <t xml:space="preserve">2,6
</t>
  </si>
  <si>
    <t>09.01.102</t>
  </si>
  <si>
    <t>113-0304</t>
  </si>
  <si>
    <t>Клей резиновый № 88-Н</t>
  </si>
  <si>
    <t xml:space="preserve">34,8
</t>
  </si>
  <si>
    <t xml:space="preserve">181,8
</t>
  </si>
  <si>
    <t>11.02.379</t>
  </si>
  <si>
    <t>ТССЦ-101-2908</t>
  </si>
  <si>
    <t>Доски подоконные ПВХ, шириной 400 мм</t>
  </si>
  <si>
    <t xml:space="preserve">256
</t>
  </si>
  <si>
    <t xml:space="preserve">238,66
</t>
  </si>
  <si>
    <t>МТРиЭ ЧО, Пост.от 07.02.2019 г. №10/5, п.282.7</t>
  </si>
  <si>
    <t>ТССЦ-101-3013</t>
  </si>
  <si>
    <t>Наличники из ПВХ, шириной 100 мм</t>
  </si>
  <si>
    <t xml:space="preserve">31,72
</t>
  </si>
  <si>
    <t xml:space="preserve">48,88
</t>
  </si>
  <si>
    <t>Среднее (11.08.081.1/2.2*1.3, 11.08.081.2/2.13*1.3)/2.2*1.3/25.36*31.04</t>
  </si>
  <si>
    <t>ТССЦ-101-3433</t>
  </si>
  <si>
    <t>Панели декоративные пластиковые «Кронапласт», размером 2700х370х8 мм</t>
  </si>
  <si>
    <t xml:space="preserve">м2
</t>
  </si>
  <si>
    <t xml:space="preserve">66,63
</t>
  </si>
  <si>
    <t xml:space="preserve">128,71
</t>
  </si>
  <si>
    <t>Среднее (14.02.265,14.02.263,14.02.2632)</t>
  </si>
  <si>
    <t>ТССЦ-101-5958</t>
  </si>
  <si>
    <t>ТССЦ-101-5962</t>
  </si>
  <si>
    <t>Уголок ПВХ, размером 50х50 мм</t>
  </si>
  <si>
    <t xml:space="preserve">7,46
</t>
  </si>
  <si>
    <t xml:space="preserve">15,3
</t>
  </si>
  <si>
    <t>11.08.081.8</t>
  </si>
  <si>
    <t>ТССЦ-203-0999</t>
  </si>
  <si>
    <t>Блок оконный пластиковый двустворчатый, с глухой и поворотно-откидной створкой, двухкамерным стеклопакетом (32 мм), площадью до 2,5 м2</t>
  </si>
  <si>
    <t xml:space="preserve">1327,01
</t>
  </si>
  <si>
    <t xml:space="preserve">2906,93
</t>
  </si>
  <si>
    <t>МТРиЭ ЧО, Пост.от 07.02.2019 г. №10/5, п.280.2</t>
  </si>
  <si>
    <t>ТССЦ-203-1040</t>
  </si>
  <si>
    <t>Блок оконный пластиковый трехстворчатый, с поворотной и поворотно-откидной створкой, двухкамерным стеклопакетом (32 мм), площадью более 3,5 м2</t>
  </si>
  <si>
    <t xml:space="preserve">1306,28
</t>
  </si>
  <si>
    <t xml:space="preserve">3177,56
</t>
  </si>
  <si>
    <t>МТРиЭ ЧО, Пост.от 07.02.2019 г. №10/5, п.281.2</t>
  </si>
  <si>
    <t>ТССЦ-203-1075</t>
  </si>
  <si>
    <t>Блок оконный пластиковый трехстворчатый, с поворотно-откидной створкой, двухкамерным стеклопакетом (32 мм), площадью до 2 м2</t>
  </si>
  <si>
    <t xml:space="preserve">1327,09
</t>
  </si>
  <si>
    <t xml:space="preserve">2685,92
</t>
  </si>
  <si>
    <t>МТРиЭ ЧО, Пост.от 07.02.2019 г. №10/5, п.281.1</t>
  </si>
  <si>
    <t>Итого по строительным материалам</t>
  </si>
  <si>
    <t xml:space="preserve"> </t>
  </si>
  <si>
    <t>1 кв. 2019 г.</t>
  </si>
  <si>
    <t>70,982 тыс.руб.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</si>
</sst>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 yy"/>
    <numFmt numFmtId="185" formatCode="mmmm\ yy"/>
    <numFmt numFmtId="186" formatCode="0000"/>
    <numFmt numFmtId="187" formatCode="mmmm\ yyyy"/>
    <numFmt numFmtId="188" formatCode="0.0"/>
    <numFmt numFmtId="189" formatCode="0.000"/>
    <numFmt numFmtId="190" formatCode="0.00000"/>
    <numFmt numFmtId="191" formatCode="0.0000"/>
    <numFmt numFmtId="192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12" fillId="0" borderId="11" xfId="0" applyFont="1" applyBorder="1" applyAlignment="1">
      <alignment vertical="top"/>
    </xf>
    <xf numFmtId="189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189" fontId="11" fillId="0" borderId="12" xfId="61" applyNumberFormat="1" applyFont="1" applyBorder="1" applyAlignment="1">
      <alignment horizontal="right"/>
      <protection/>
    </xf>
    <xf numFmtId="189" fontId="12" fillId="0" borderId="0" xfId="6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>
      <alignment/>
      <protection/>
    </xf>
    <xf numFmtId="0" fontId="12" fillId="0" borderId="0" xfId="0" applyFont="1" applyAlignment="1">
      <alignment horizontal="left" vertical="top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1" fontId="12" fillId="0" borderId="0" xfId="59" applyNumberFormat="1" applyFont="1" applyAlignment="1">
      <alignment horizontal="right"/>
      <protection/>
    </xf>
    <xf numFmtId="0" fontId="3" fillId="0" borderId="0" xfId="82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9" fillId="0" borderId="0" xfId="85" applyFont="1">
      <alignment horizontal="left" vertical="top"/>
      <protection/>
    </xf>
    <xf numFmtId="0" fontId="7" fillId="0" borderId="18" xfId="63" applyFont="1" applyBorder="1">
      <alignment horizontal="center" wrapText="1"/>
      <protection/>
    </xf>
    <xf numFmtId="0" fontId="7" fillId="0" borderId="18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8" xfId="0" applyFont="1" applyBorder="1" applyAlignment="1">
      <alignment horizontal="left" vertical="top" wrapText="1"/>
    </xf>
    <xf numFmtId="2" fontId="15" fillId="0" borderId="18" xfId="0" applyNumberFormat="1" applyFont="1" applyBorder="1" applyAlignment="1">
      <alignment horizontal="left" vertical="top" wrapText="1"/>
    </xf>
    <xf numFmtId="49" fontId="15" fillId="0" borderId="18" xfId="0" applyNumberFormat="1" applyFont="1" applyBorder="1" applyAlignment="1">
      <alignment horizontal="right" vertical="top" wrapText="1"/>
    </xf>
    <xf numFmtId="2" fontId="15" fillId="0" borderId="18" xfId="0" applyNumberFormat="1" applyFont="1" applyBorder="1" applyAlignment="1">
      <alignment horizontal="right" vertical="top" wrapText="1"/>
    </xf>
    <xf numFmtId="0" fontId="15" fillId="0" borderId="18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/>
    </xf>
    <xf numFmtId="49" fontId="12" fillId="0" borderId="18" xfId="0" applyNumberFormat="1" applyFont="1" applyBorder="1" applyAlignment="1">
      <alignment horizontal="left" vertical="top" wrapText="1"/>
    </xf>
    <xf numFmtId="2" fontId="12" fillId="0" borderId="18" xfId="0" applyNumberFormat="1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right" vertical="top"/>
    </xf>
    <xf numFmtId="1" fontId="11" fillId="0" borderId="18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12" fillId="0" borderId="1" xfId="0" applyNumberFormat="1" applyFont="1" applyBorder="1" applyAlignment="1">
      <alignment horizontal="right" vertical="top" wrapText="1"/>
    </xf>
    <xf numFmtId="189" fontId="11" fillId="0" borderId="19" xfId="59" applyNumberFormat="1" applyFont="1" applyBorder="1" applyAlignment="1">
      <alignment horizontal="right"/>
      <protection/>
    </xf>
    <xf numFmtId="189" fontId="11" fillId="0" borderId="12" xfId="59" applyNumberFormat="1" applyFont="1" applyBorder="1" applyAlignment="1">
      <alignment horizontal="right"/>
      <protection/>
    </xf>
    <xf numFmtId="189" fontId="12" fillId="0" borderId="19" xfId="61" applyNumberFormat="1" applyFont="1" applyBorder="1" applyAlignment="1">
      <alignment horizontal="right"/>
      <protection/>
    </xf>
    <xf numFmtId="189" fontId="12" fillId="0" borderId="12" xfId="61" applyNumberFormat="1" applyFont="1" applyBorder="1" applyAlignment="1">
      <alignment horizontal="right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89" fontId="11" fillId="0" borderId="19" xfId="59" applyNumberFormat="1" applyFont="1" applyBorder="1" applyAlignment="1">
      <alignment horizontal="left" indent="11"/>
      <protection/>
    </xf>
    <xf numFmtId="189" fontId="11" fillId="0" borderId="12" xfId="59" applyNumberFormat="1" applyFont="1" applyBorder="1" applyAlignment="1">
      <alignment horizontal="left" indent="11"/>
      <protection/>
    </xf>
    <xf numFmtId="189" fontId="11" fillId="0" borderId="11" xfId="59" applyNumberFormat="1" applyFont="1" applyBorder="1" applyAlignment="1">
      <alignment horizontal="left" indent="11"/>
      <protection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68"/>
  <sheetViews>
    <sheetView showGridLines="0" zoomScalePageLayoutView="0" workbookViewId="0" topLeftCell="A8">
      <selection activeCell="G17" sqref="G17:I17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9.125" style="1" hidden="1" customWidth="1"/>
    <col min="24" max="27" width="0" style="1" hidden="1" customWidth="1"/>
    <col min="28" max="16384" width="9.125" style="1" customWidth="1"/>
  </cols>
  <sheetData>
    <row r="1" ht="12.75"/>
    <row r="2" spans="1:8" ht="15.75">
      <c r="A2" s="2" t="s">
        <v>38</v>
      </c>
      <c r="H2" s="3" t="s">
        <v>39</v>
      </c>
    </row>
    <row r="3" spans="1:8" ht="12.75">
      <c r="A3" s="60" t="s">
        <v>44</v>
      </c>
      <c r="H3" s="60" t="s">
        <v>44</v>
      </c>
    </row>
    <row r="4" spans="1:8" ht="12.75">
      <c r="A4" s="60" t="s">
        <v>45</v>
      </c>
      <c r="B4" s="4"/>
      <c r="C4" s="4"/>
      <c r="D4" s="4"/>
      <c r="E4" s="4"/>
      <c r="F4" s="4"/>
      <c r="G4" s="4"/>
      <c r="H4" s="60" t="s">
        <v>45</v>
      </c>
    </row>
    <row r="5" spans="1:8" ht="12.75">
      <c r="A5" s="1" t="s">
        <v>42</v>
      </c>
      <c r="B5" s="4"/>
      <c r="C5" s="4"/>
      <c r="D5" s="4"/>
      <c r="E5" s="4"/>
      <c r="F5" s="4"/>
      <c r="G5" s="4"/>
      <c r="H5" s="61" t="s">
        <v>43</v>
      </c>
    </row>
    <row r="6" spans="1:8" ht="12.75">
      <c r="A6" s="4"/>
      <c r="B6" s="4"/>
      <c r="C6" s="4"/>
      <c r="D6" s="4"/>
      <c r="E6" s="4"/>
      <c r="F6" s="4"/>
      <c r="G6" s="4"/>
      <c r="H6" s="4"/>
    </row>
    <row r="7" spans="1:4" s="7" customFormat="1" ht="12">
      <c r="A7" s="5"/>
      <c r="B7" s="6"/>
      <c r="C7" s="6"/>
      <c r="D7" s="6"/>
    </row>
    <row r="8" spans="1:4" s="7" customFormat="1" ht="12">
      <c r="A8" s="8" t="s">
        <v>46</v>
      </c>
      <c r="B8" s="6"/>
      <c r="C8" s="6"/>
      <c r="D8" s="6"/>
    </row>
    <row r="9" spans="1:4" s="7" customFormat="1" ht="12">
      <c r="A9" s="5"/>
      <c r="B9" s="6"/>
      <c r="C9" s="6"/>
      <c r="D9" s="6"/>
    </row>
    <row r="10" spans="1:4" s="7" customFormat="1" ht="12">
      <c r="A10" s="8" t="s">
        <v>47</v>
      </c>
      <c r="B10" s="6"/>
      <c r="C10" s="6"/>
      <c r="D10" s="6"/>
    </row>
    <row r="11" spans="1:21" s="7" customFormat="1" ht="15">
      <c r="A11" s="119" t="s">
        <v>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s="7" customFormat="1" ht="12">
      <c r="A12" s="120" t="s">
        <v>34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</row>
    <row r="13" spans="1:21" s="7" customFormat="1" ht="12">
      <c r="A13" s="120" t="s">
        <v>48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1:21" s="7" customFormat="1" ht="12">
      <c r="A14" s="121" t="s">
        <v>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="7" customFormat="1" ht="12"/>
    <row r="16" spans="7:21" s="7" customFormat="1" ht="12">
      <c r="G16" s="115" t="s">
        <v>19</v>
      </c>
      <c r="H16" s="116"/>
      <c r="I16" s="117"/>
      <c r="J16" s="115" t="s">
        <v>20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</row>
    <row r="17" spans="4:21" s="7" customFormat="1" ht="12.75">
      <c r="D17" s="5" t="s">
        <v>4</v>
      </c>
      <c r="G17" s="130" t="s">
        <v>442</v>
      </c>
      <c r="H17" s="131"/>
      <c r="I17" s="132"/>
      <c r="J17" s="111">
        <f>248857.2/1000</f>
        <v>248.8572</v>
      </c>
      <c r="K17" s="112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5</v>
      </c>
    </row>
    <row r="18" spans="4:21" s="7" customFormat="1" ht="12.75">
      <c r="D18" s="13" t="s">
        <v>35</v>
      </c>
      <c r="F18" s="14"/>
      <c r="G18" s="109">
        <f>0/1000</f>
        <v>0</v>
      </c>
      <c r="H18" s="110"/>
      <c r="I18" s="11" t="s">
        <v>5</v>
      </c>
      <c r="J18" s="111">
        <f>0/1000</f>
        <v>0</v>
      </c>
      <c r="K18" s="112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5</v>
      </c>
    </row>
    <row r="19" spans="4:21" s="7" customFormat="1" ht="12.75">
      <c r="D19" s="13" t="s">
        <v>36</v>
      </c>
      <c r="F19" s="14"/>
      <c r="G19" s="109">
        <f>0/1000</f>
        <v>0</v>
      </c>
      <c r="H19" s="110"/>
      <c r="I19" s="11" t="s">
        <v>5</v>
      </c>
      <c r="J19" s="111">
        <f>0/1000</f>
        <v>0</v>
      </c>
      <c r="K19" s="112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5</v>
      </c>
    </row>
    <row r="20" spans="4:26" s="7" customFormat="1" ht="12.75">
      <c r="D20" s="5" t="s">
        <v>6</v>
      </c>
      <c r="G20" s="109">
        <f>(V20+V21)/1000</f>
        <v>0.17568999999999999</v>
      </c>
      <c r="H20" s="110"/>
      <c r="I20" s="11" t="s">
        <v>7</v>
      </c>
      <c r="J20" s="111">
        <f>(W20+W21)/1000</f>
        <v>0.17568999999999999</v>
      </c>
      <c r="K20" s="112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7</v>
      </c>
      <c r="V20" s="15">
        <v>174.74</v>
      </c>
      <c r="W20" s="16">
        <v>174.74</v>
      </c>
      <c r="X20" s="54">
        <v>1929</v>
      </c>
      <c r="Y20" s="54">
        <v>1868</v>
      </c>
      <c r="Z20" s="54">
        <v>1045</v>
      </c>
    </row>
    <row r="21" spans="4:26" s="7" customFormat="1" ht="12.75">
      <c r="D21" s="5" t="s">
        <v>8</v>
      </c>
      <c r="G21" s="109">
        <f>1929/1000</f>
        <v>1.929</v>
      </c>
      <c r="H21" s="110"/>
      <c r="I21" s="11" t="s">
        <v>5</v>
      </c>
      <c r="J21" s="111">
        <f>25207/1000</f>
        <v>25.207</v>
      </c>
      <c r="K21" s="112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5</v>
      </c>
      <c r="V21" s="15">
        <v>0.95</v>
      </c>
      <c r="W21" s="16">
        <v>0.95</v>
      </c>
      <c r="X21" s="55">
        <v>25207</v>
      </c>
      <c r="Y21" s="55">
        <v>20715</v>
      </c>
      <c r="Z21" s="55">
        <v>10890</v>
      </c>
    </row>
    <row r="22" spans="6:21" s="7" customFormat="1" ht="1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2:21" s="7" customFormat="1" ht="12">
      <c r="B23" s="6"/>
      <c r="C23" s="6"/>
      <c r="D23" s="6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4" s="7" customFormat="1" ht="12">
      <c r="A24" s="5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7" t="s">
        <v>441</v>
      </c>
    </row>
    <row r="25" s="7" customFormat="1" ht="12.75" thickBot="1">
      <c r="A25" s="23"/>
    </row>
    <row r="26" spans="1:21" s="25" customFormat="1" ht="27" customHeight="1" thickBot="1">
      <c r="A26" s="118" t="s">
        <v>9</v>
      </c>
      <c r="B26" s="118" t="s">
        <v>10</v>
      </c>
      <c r="C26" s="118" t="s">
        <v>11</v>
      </c>
      <c r="D26" s="114" t="s">
        <v>12</v>
      </c>
      <c r="E26" s="114"/>
      <c r="F26" s="114"/>
      <c r="G26" s="114" t="s">
        <v>13</v>
      </c>
      <c r="H26" s="114"/>
      <c r="I26" s="114"/>
      <c r="J26" s="114" t="s">
        <v>14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s="25" customFormat="1" ht="22.5" customHeight="1" thickBot="1">
      <c r="A27" s="118"/>
      <c r="B27" s="118"/>
      <c r="C27" s="118"/>
      <c r="D27" s="113" t="s">
        <v>1</v>
      </c>
      <c r="E27" s="24" t="s">
        <v>15</v>
      </c>
      <c r="F27" s="24" t="s">
        <v>16</v>
      </c>
      <c r="G27" s="113" t="s">
        <v>1</v>
      </c>
      <c r="H27" s="24" t="s">
        <v>15</v>
      </c>
      <c r="I27" s="24" t="s">
        <v>16</v>
      </c>
      <c r="J27" s="113" t="s">
        <v>1</v>
      </c>
      <c r="K27" s="24" t="s">
        <v>15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16</v>
      </c>
    </row>
    <row r="28" spans="1:21" s="25" customFormat="1" ht="22.5" customHeight="1" thickBot="1">
      <c r="A28" s="118"/>
      <c r="B28" s="118"/>
      <c r="C28" s="118"/>
      <c r="D28" s="113"/>
      <c r="E28" s="24" t="s">
        <v>17</v>
      </c>
      <c r="F28" s="24" t="s">
        <v>18</v>
      </c>
      <c r="G28" s="113"/>
      <c r="H28" s="24" t="s">
        <v>17</v>
      </c>
      <c r="I28" s="24" t="s">
        <v>18</v>
      </c>
      <c r="J28" s="113"/>
      <c r="K28" s="24" t="s">
        <v>17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18</v>
      </c>
    </row>
    <row r="29" spans="1:21" s="6" customFormat="1" ht="12.75">
      <c r="A29" s="63">
        <v>1</v>
      </c>
      <c r="B29" s="63">
        <v>2</v>
      </c>
      <c r="C29" s="63">
        <v>3</v>
      </c>
      <c r="D29" s="64">
        <v>4</v>
      </c>
      <c r="E29" s="63">
        <v>5</v>
      </c>
      <c r="F29" s="63">
        <v>6</v>
      </c>
      <c r="G29" s="64">
        <v>7</v>
      </c>
      <c r="H29" s="63">
        <v>8</v>
      </c>
      <c r="I29" s="63">
        <v>9</v>
      </c>
      <c r="J29" s="64">
        <v>10</v>
      </c>
      <c r="K29" s="63">
        <v>11</v>
      </c>
      <c r="L29" s="63"/>
      <c r="M29" s="63"/>
      <c r="N29" s="63"/>
      <c r="O29" s="63"/>
      <c r="P29" s="63"/>
      <c r="Q29" s="63"/>
      <c r="R29" s="63"/>
      <c r="S29" s="63"/>
      <c r="T29" s="63"/>
      <c r="U29" s="63">
        <v>12</v>
      </c>
    </row>
    <row r="30" spans="1:21" s="31" customFormat="1" ht="45.75" customHeight="1">
      <c r="A30" s="122" t="s">
        <v>51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s="31" customFormat="1" ht="72">
      <c r="A31" s="65">
        <v>1</v>
      </c>
      <c r="B31" s="66" t="s">
        <v>52</v>
      </c>
      <c r="C31" s="67" t="s">
        <v>53</v>
      </c>
      <c r="D31" s="68">
        <v>498.93</v>
      </c>
      <c r="E31" s="69">
        <v>467.56</v>
      </c>
      <c r="F31" s="68" t="s">
        <v>54</v>
      </c>
      <c r="G31" s="68">
        <v>136</v>
      </c>
      <c r="H31" s="68">
        <v>128</v>
      </c>
      <c r="I31" s="68" t="s">
        <v>55</v>
      </c>
      <c r="J31" s="68">
        <v>1711</v>
      </c>
      <c r="K31" s="69">
        <v>1669</v>
      </c>
      <c r="L31" s="69"/>
      <c r="M31" s="69"/>
      <c r="N31" s="69"/>
      <c r="O31" s="69"/>
      <c r="P31" s="69"/>
      <c r="Q31" s="69"/>
      <c r="R31" s="69"/>
      <c r="S31" s="69"/>
      <c r="T31" s="69"/>
      <c r="U31" s="69" t="s">
        <v>56</v>
      </c>
    </row>
    <row r="32" spans="1:21" s="31" customFormat="1" ht="24">
      <c r="A32" s="70"/>
      <c r="B32" s="71" t="s">
        <v>57</v>
      </c>
      <c r="C32" s="72" t="s">
        <v>58</v>
      </c>
      <c r="D32" s="73"/>
      <c r="E32" s="74"/>
      <c r="F32" s="73"/>
      <c r="G32" s="73">
        <v>108</v>
      </c>
      <c r="H32" s="73"/>
      <c r="I32" s="73"/>
      <c r="J32" s="73">
        <v>1206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s="31" customFormat="1" ht="24">
      <c r="A33" s="70"/>
      <c r="B33" s="71" t="s">
        <v>59</v>
      </c>
      <c r="C33" s="72" t="s">
        <v>60</v>
      </c>
      <c r="D33" s="73"/>
      <c r="E33" s="74"/>
      <c r="F33" s="73"/>
      <c r="G33" s="73">
        <v>82</v>
      </c>
      <c r="H33" s="73"/>
      <c r="I33" s="73"/>
      <c r="J33" s="73">
        <v>862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6" s="6" customFormat="1" ht="12">
      <c r="A34" s="70"/>
      <c r="B34" s="71" t="s">
        <v>61</v>
      </c>
      <c r="C34" s="72" t="s">
        <v>62</v>
      </c>
      <c r="D34" s="73"/>
      <c r="E34" s="74"/>
      <c r="F34" s="73"/>
      <c r="G34" s="73">
        <v>326</v>
      </c>
      <c r="H34" s="73"/>
      <c r="I34" s="73"/>
      <c r="J34" s="73">
        <v>3779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31"/>
      <c r="W34" s="31"/>
      <c r="X34" s="31"/>
      <c r="Y34" s="31"/>
      <c r="Z34" s="31"/>
    </row>
    <row r="35" spans="1:26" s="6" customFormat="1" ht="60">
      <c r="A35" s="65">
        <v>2</v>
      </c>
      <c r="B35" s="66" t="s">
        <v>63</v>
      </c>
      <c r="C35" s="67" t="s">
        <v>64</v>
      </c>
      <c r="D35" s="68">
        <v>963</v>
      </c>
      <c r="E35" s="69">
        <v>963</v>
      </c>
      <c r="F35" s="68"/>
      <c r="G35" s="68">
        <v>51</v>
      </c>
      <c r="H35" s="68">
        <v>51</v>
      </c>
      <c r="I35" s="68"/>
      <c r="J35" s="68">
        <v>664</v>
      </c>
      <c r="K35" s="69">
        <v>664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31"/>
      <c r="W35" s="31"/>
      <c r="X35" s="31"/>
      <c r="Y35" s="31"/>
      <c r="Z35" s="31"/>
    </row>
    <row r="36" spans="1:26" s="6" customFormat="1" ht="24">
      <c r="A36" s="70"/>
      <c r="B36" s="71" t="s">
        <v>65</v>
      </c>
      <c r="C36" s="72" t="s">
        <v>58</v>
      </c>
      <c r="D36" s="73"/>
      <c r="E36" s="74"/>
      <c r="F36" s="73"/>
      <c r="G36" s="73">
        <v>42</v>
      </c>
      <c r="H36" s="73"/>
      <c r="I36" s="73"/>
      <c r="J36" s="73">
        <v>465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31"/>
      <c r="W36" s="31"/>
      <c r="X36" s="31"/>
      <c r="Y36" s="31"/>
      <c r="Z36" s="31"/>
    </row>
    <row r="37" spans="1:26" s="6" customFormat="1" ht="24">
      <c r="A37" s="70"/>
      <c r="B37" s="71" t="s">
        <v>66</v>
      </c>
      <c r="C37" s="72" t="s">
        <v>60</v>
      </c>
      <c r="D37" s="73"/>
      <c r="E37" s="74"/>
      <c r="F37" s="73"/>
      <c r="G37" s="73">
        <v>32</v>
      </c>
      <c r="H37" s="73"/>
      <c r="I37" s="73"/>
      <c r="J37" s="73">
        <v>332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31"/>
      <c r="W37" s="31"/>
      <c r="X37" s="31"/>
      <c r="Y37" s="31"/>
      <c r="Z37" s="31"/>
    </row>
    <row r="38" spans="1:26" s="33" customFormat="1" ht="12">
      <c r="A38" s="70"/>
      <c r="B38" s="71" t="s">
        <v>61</v>
      </c>
      <c r="C38" s="72" t="s">
        <v>62</v>
      </c>
      <c r="D38" s="73"/>
      <c r="E38" s="74"/>
      <c r="F38" s="73"/>
      <c r="G38" s="73">
        <v>125</v>
      </c>
      <c r="H38" s="73"/>
      <c r="I38" s="73"/>
      <c r="J38" s="73">
        <v>1461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31"/>
      <c r="W38" s="31"/>
      <c r="X38" s="31"/>
      <c r="Y38" s="31"/>
      <c r="Z38" s="31"/>
    </row>
    <row r="39" spans="1:26" ht="48">
      <c r="A39" s="65">
        <v>3</v>
      </c>
      <c r="B39" s="66" t="s">
        <v>67</v>
      </c>
      <c r="C39" s="67" t="s">
        <v>68</v>
      </c>
      <c r="D39" s="68">
        <v>1448.54</v>
      </c>
      <c r="E39" s="69">
        <v>1329.78</v>
      </c>
      <c r="F39" s="68" t="s">
        <v>69</v>
      </c>
      <c r="G39" s="68">
        <v>116</v>
      </c>
      <c r="H39" s="68">
        <v>106</v>
      </c>
      <c r="I39" s="68" t="s">
        <v>70</v>
      </c>
      <c r="J39" s="68">
        <v>1449</v>
      </c>
      <c r="K39" s="69">
        <v>1390</v>
      </c>
      <c r="L39" s="69"/>
      <c r="M39" s="69"/>
      <c r="N39" s="69"/>
      <c r="O39" s="69"/>
      <c r="P39" s="69"/>
      <c r="Q39" s="69"/>
      <c r="R39" s="69"/>
      <c r="S39" s="69"/>
      <c r="T39" s="69"/>
      <c r="U39" s="69" t="s">
        <v>71</v>
      </c>
      <c r="V39" s="31"/>
      <c r="W39" s="31"/>
      <c r="X39" s="31"/>
      <c r="Y39" s="31"/>
      <c r="Z39" s="31"/>
    </row>
    <row r="40" spans="1:26" ht="24">
      <c r="A40" s="70"/>
      <c r="B40" s="71" t="s">
        <v>72</v>
      </c>
      <c r="C40" s="72" t="s">
        <v>58</v>
      </c>
      <c r="D40" s="73"/>
      <c r="E40" s="74"/>
      <c r="F40" s="73"/>
      <c r="G40" s="73">
        <v>89</v>
      </c>
      <c r="H40" s="73"/>
      <c r="I40" s="73"/>
      <c r="J40" s="73">
        <v>994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31"/>
      <c r="W40" s="31"/>
      <c r="X40" s="31"/>
      <c r="Y40" s="31"/>
      <c r="Z40" s="31"/>
    </row>
    <row r="41" spans="1:26" ht="24">
      <c r="A41" s="70"/>
      <c r="B41" s="71" t="s">
        <v>73</v>
      </c>
      <c r="C41" s="72" t="s">
        <v>60</v>
      </c>
      <c r="D41" s="73"/>
      <c r="E41" s="74"/>
      <c r="F41" s="73"/>
      <c r="G41" s="73">
        <v>67</v>
      </c>
      <c r="H41" s="73"/>
      <c r="I41" s="73"/>
      <c r="J41" s="73">
        <v>710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31"/>
      <c r="W41" s="31"/>
      <c r="X41" s="31"/>
      <c r="Y41" s="31"/>
      <c r="Z41" s="31"/>
    </row>
    <row r="42" spans="1:26" ht="12.75">
      <c r="A42" s="70"/>
      <c r="B42" s="71" t="s">
        <v>61</v>
      </c>
      <c r="C42" s="72" t="s">
        <v>62</v>
      </c>
      <c r="D42" s="73"/>
      <c r="E42" s="74"/>
      <c r="F42" s="73"/>
      <c r="G42" s="73">
        <v>272</v>
      </c>
      <c r="H42" s="73"/>
      <c r="I42" s="73"/>
      <c r="J42" s="73">
        <v>3153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31"/>
      <c r="W42" s="31"/>
      <c r="X42" s="31"/>
      <c r="Y42" s="31"/>
      <c r="Z42" s="31"/>
    </row>
    <row r="43" spans="1:26" ht="120">
      <c r="A43" s="65">
        <v>4</v>
      </c>
      <c r="B43" s="66" t="s">
        <v>74</v>
      </c>
      <c r="C43" s="67" t="s">
        <v>75</v>
      </c>
      <c r="D43" s="68">
        <v>12199.97</v>
      </c>
      <c r="E43" s="69" t="s">
        <v>76</v>
      </c>
      <c r="F43" s="68" t="s">
        <v>77</v>
      </c>
      <c r="G43" s="68">
        <v>1250</v>
      </c>
      <c r="H43" s="68" t="s">
        <v>78</v>
      </c>
      <c r="I43" s="68" t="s">
        <v>79</v>
      </c>
      <c r="J43" s="68">
        <v>7202</v>
      </c>
      <c r="K43" s="69" t="s">
        <v>80</v>
      </c>
      <c r="L43" s="69"/>
      <c r="M43" s="69"/>
      <c r="N43" s="69"/>
      <c r="O43" s="69"/>
      <c r="P43" s="69"/>
      <c r="Q43" s="69"/>
      <c r="R43" s="69"/>
      <c r="S43" s="69"/>
      <c r="T43" s="69"/>
      <c r="U43" s="69" t="s">
        <v>81</v>
      </c>
      <c r="V43" s="31"/>
      <c r="W43" s="31"/>
      <c r="X43" s="31"/>
      <c r="Y43" s="31"/>
      <c r="Z43" s="31"/>
    </row>
    <row r="44" spans="1:26" ht="24">
      <c r="A44" s="70"/>
      <c r="B44" s="71" t="s">
        <v>82</v>
      </c>
      <c r="C44" s="72" t="s">
        <v>83</v>
      </c>
      <c r="D44" s="73"/>
      <c r="E44" s="74"/>
      <c r="F44" s="73"/>
      <c r="G44" s="73">
        <v>207</v>
      </c>
      <c r="H44" s="73"/>
      <c r="I44" s="73"/>
      <c r="J44" s="73">
        <v>2300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31"/>
      <c r="W44" s="31"/>
      <c r="X44" s="31"/>
      <c r="Y44" s="31"/>
      <c r="Z44" s="31"/>
    </row>
    <row r="45" spans="1:26" ht="24">
      <c r="A45" s="70"/>
      <c r="B45" s="71" t="s">
        <v>84</v>
      </c>
      <c r="C45" s="72" t="s">
        <v>85</v>
      </c>
      <c r="D45" s="73"/>
      <c r="E45" s="74"/>
      <c r="F45" s="73"/>
      <c r="G45" s="73">
        <v>105</v>
      </c>
      <c r="H45" s="73"/>
      <c r="I45" s="73"/>
      <c r="J45" s="73">
        <v>1099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31"/>
      <c r="W45" s="31"/>
      <c r="X45" s="31"/>
      <c r="Y45" s="31"/>
      <c r="Z45" s="31"/>
    </row>
    <row r="46" spans="1:26" ht="12.75">
      <c r="A46" s="70"/>
      <c r="B46" s="71" t="s">
        <v>61</v>
      </c>
      <c r="C46" s="72" t="s">
        <v>62</v>
      </c>
      <c r="D46" s="73"/>
      <c r="E46" s="74"/>
      <c r="F46" s="73"/>
      <c r="G46" s="73">
        <v>1562</v>
      </c>
      <c r="H46" s="73"/>
      <c r="I46" s="73"/>
      <c r="J46" s="73">
        <v>10601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31"/>
      <c r="W46" s="31"/>
      <c r="X46" s="31"/>
      <c r="Y46" s="31"/>
      <c r="Z46" s="31"/>
    </row>
    <row r="47" spans="1:26" ht="72">
      <c r="A47" s="65">
        <v>5</v>
      </c>
      <c r="B47" s="66" t="s">
        <v>86</v>
      </c>
      <c r="C47" s="67">
        <v>10.25</v>
      </c>
      <c r="D47" s="68">
        <v>1327.09</v>
      </c>
      <c r="E47" s="69" t="s">
        <v>87</v>
      </c>
      <c r="F47" s="68"/>
      <c r="G47" s="68">
        <v>13603</v>
      </c>
      <c r="H47" s="68" t="s">
        <v>88</v>
      </c>
      <c r="I47" s="68"/>
      <c r="J47" s="68">
        <v>27531</v>
      </c>
      <c r="K47" s="69" t="s">
        <v>89</v>
      </c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31"/>
      <c r="W47" s="31"/>
      <c r="X47" s="31"/>
      <c r="Y47" s="31"/>
      <c r="Z47" s="31"/>
    </row>
    <row r="48" spans="1:26" ht="120">
      <c r="A48" s="65">
        <v>6</v>
      </c>
      <c r="B48" s="66" t="s">
        <v>74</v>
      </c>
      <c r="C48" s="67" t="s">
        <v>90</v>
      </c>
      <c r="D48" s="68">
        <v>12199.97</v>
      </c>
      <c r="E48" s="69" t="s">
        <v>76</v>
      </c>
      <c r="F48" s="68" t="s">
        <v>77</v>
      </c>
      <c r="G48" s="68">
        <v>1593</v>
      </c>
      <c r="H48" s="68" t="s">
        <v>91</v>
      </c>
      <c r="I48" s="68" t="s">
        <v>92</v>
      </c>
      <c r="J48" s="68">
        <v>9175</v>
      </c>
      <c r="K48" s="69" t="s">
        <v>93</v>
      </c>
      <c r="L48" s="69"/>
      <c r="M48" s="69"/>
      <c r="N48" s="69"/>
      <c r="O48" s="69"/>
      <c r="P48" s="69"/>
      <c r="Q48" s="69"/>
      <c r="R48" s="69"/>
      <c r="S48" s="69"/>
      <c r="T48" s="69"/>
      <c r="U48" s="69" t="s">
        <v>94</v>
      </c>
      <c r="V48" s="31"/>
      <c r="W48" s="31"/>
      <c r="X48" s="31"/>
      <c r="Y48" s="31"/>
      <c r="Z48" s="31"/>
    </row>
    <row r="49" spans="1:26" ht="24">
      <c r="A49" s="70"/>
      <c r="B49" s="71" t="s">
        <v>95</v>
      </c>
      <c r="C49" s="72" t="s">
        <v>83</v>
      </c>
      <c r="D49" s="73"/>
      <c r="E49" s="74"/>
      <c r="F49" s="73"/>
      <c r="G49" s="73">
        <v>264</v>
      </c>
      <c r="H49" s="73"/>
      <c r="I49" s="73"/>
      <c r="J49" s="73">
        <v>2930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31"/>
      <c r="W49" s="31"/>
      <c r="X49" s="31"/>
      <c r="Y49" s="31"/>
      <c r="Z49" s="31"/>
    </row>
    <row r="50" spans="1:26" ht="24">
      <c r="A50" s="70"/>
      <c r="B50" s="71" t="s">
        <v>96</v>
      </c>
      <c r="C50" s="72" t="s">
        <v>85</v>
      </c>
      <c r="D50" s="73"/>
      <c r="E50" s="74"/>
      <c r="F50" s="73"/>
      <c r="G50" s="73">
        <v>134</v>
      </c>
      <c r="H50" s="73"/>
      <c r="I50" s="73"/>
      <c r="J50" s="73">
        <v>1400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31"/>
      <c r="W50" s="31"/>
      <c r="X50" s="31"/>
      <c r="Y50" s="31"/>
      <c r="Z50" s="31"/>
    </row>
    <row r="51" spans="1:26" ht="12.75">
      <c r="A51" s="70"/>
      <c r="B51" s="71" t="s">
        <v>61</v>
      </c>
      <c r="C51" s="72" t="s">
        <v>62</v>
      </c>
      <c r="D51" s="73"/>
      <c r="E51" s="74"/>
      <c r="F51" s="73"/>
      <c r="G51" s="73">
        <v>1991</v>
      </c>
      <c r="H51" s="73"/>
      <c r="I51" s="73"/>
      <c r="J51" s="73">
        <v>13505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31"/>
      <c r="W51" s="31"/>
      <c r="X51" s="31"/>
      <c r="Y51" s="31"/>
      <c r="Z51" s="31"/>
    </row>
    <row r="52" spans="1:26" ht="72">
      <c r="A52" s="65">
        <v>7</v>
      </c>
      <c r="B52" s="66" t="s">
        <v>97</v>
      </c>
      <c r="C52" s="67">
        <v>13.06</v>
      </c>
      <c r="D52" s="68">
        <v>1306.28</v>
      </c>
      <c r="E52" s="69" t="s">
        <v>98</v>
      </c>
      <c r="F52" s="68"/>
      <c r="G52" s="68">
        <v>17060</v>
      </c>
      <c r="H52" s="68" t="s">
        <v>99</v>
      </c>
      <c r="I52" s="68"/>
      <c r="J52" s="68">
        <v>41499</v>
      </c>
      <c r="K52" s="69" t="s">
        <v>100</v>
      </c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31"/>
      <c r="W52" s="31"/>
      <c r="X52" s="31"/>
      <c r="Y52" s="31"/>
      <c r="Z52" s="31"/>
    </row>
    <row r="53" spans="1:26" ht="96">
      <c r="A53" s="65">
        <v>8</v>
      </c>
      <c r="B53" s="66" t="s">
        <v>101</v>
      </c>
      <c r="C53" s="67" t="s">
        <v>102</v>
      </c>
      <c r="D53" s="68">
        <v>11852.83</v>
      </c>
      <c r="E53" s="69" t="s">
        <v>103</v>
      </c>
      <c r="F53" s="68" t="s">
        <v>104</v>
      </c>
      <c r="G53" s="68">
        <v>476</v>
      </c>
      <c r="H53" s="68" t="s">
        <v>105</v>
      </c>
      <c r="I53" s="68" t="s">
        <v>106</v>
      </c>
      <c r="J53" s="68">
        <v>2748</v>
      </c>
      <c r="K53" s="69" t="s">
        <v>107</v>
      </c>
      <c r="L53" s="69"/>
      <c r="M53" s="69"/>
      <c r="N53" s="69"/>
      <c r="O53" s="69"/>
      <c r="P53" s="69"/>
      <c r="Q53" s="69"/>
      <c r="R53" s="69"/>
      <c r="S53" s="69"/>
      <c r="T53" s="69"/>
      <c r="U53" s="69" t="s">
        <v>108</v>
      </c>
      <c r="V53" s="31"/>
      <c r="W53" s="31"/>
      <c r="X53" s="31"/>
      <c r="Y53" s="31"/>
      <c r="Z53" s="31"/>
    </row>
    <row r="54" spans="1:26" ht="24">
      <c r="A54" s="70"/>
      <c r="B54" s="71" t="s">
        <v>109</v>
      </c>
      <c r="C54" s="72" t="s">
        <v>83</v>
      </c>
      <c r="D54" s="73"/>
      <c r="E54" s="74"/>
      <c r="F54" s="73"/>
      <c r="G54" s="73">
        <v>80</v>
      </c>
      <c r="H54" s="73"/>
      <c r="I54" s="73"/>
      <c r="J54" s="73">
        <v>881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31"/>
      <c r="W54" s="31"/>
      <c r="X54" s="31"/>
      <c r="Y54" s="31"/>
      <c r="Z54" s="31"/>
    </row>
    <row r="55" spans="1:26" ht="24">
      <c r="A55" s="70"/>
      <c r="B55" s="71" t="s">
        <v>110</v>
      </c>
      <c r="C55" s="72" t="s">
        <v>85</v>
      </c>
      <c r="D55" s="73"/>
      <c r="E55" s="74"/>
      <c r="F55" s="73"/>
      <c r="G55" s="73">
        <v>41</v>
      </c>
      <c r="H55" s="73"/>
      <c r="I55" s="73"/>
      <c r="J55" s="73">
        <v>421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31"/>
      <c r="W55" s="31"/>
      <c r="X55" s="31"/>
      <c r="Y55" s="31"/>
      <c r="Z55" s="31"/>
    </row>
    <row r="56" spans="1:26" ht="12.75">
      <c r="A56" s="70"/>
      <c r="B56" s="71" t="s">
        <v>61</v>
      </c>
      <c r="C56" s="72" t="s">
        <v>62</v>
      </c>
      <c r="D56" s="73"/>
      <c r="E56" s="74"/>
      <c r="F56" s="73"/>
      <c r="G56" s="73">
        <v>597</v>
      </c>
      <c r="H56" s="73"/>
      <c r="I56" s="73"/>
      <c r="J56" s="73">
        <v>4050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31"/>
      <c r="W56" s="31"/>
      <c r="X56" s="31"/>
      <c r="Y56" s="31"/>
      <c r="Z56" s="31"/>
    </row>
    <row r="57" spans="1:26" ht="72">
      <c r="A57" s="65">
        <v>9</v>
      </c>
      <c r="B57" s="66" t="s">
        <v>111</v>
      </c>
      <c r="C57" s="67">
        <v>4.02</v>
      </c>
      <c r="D57" s="68">
        <v>1327.01</v>
      </c>
      <c r="E57" s="69" t="s">
        <v>112</v>
      </c>
      <c r="F57" s="68"/>
      <c r="G57" s="68">
        <v>5335</v>
      </c>
      <c r="H57" s="68" t="s">
        <v>113</v>
      </c>
      <c r="I57" s="68"/>
      <c r="J57" s="68">
        <v>11686</v>
      </c>
      <c r="K57" s="69" t="s">
        <v>114</v>
      </c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31"/>
      <c r="W57" s="31"/>
      <c r="X57" s="31"/>
      <c r="Y57" s="31"/>
      <c r="Z57" s="31"/>
    </row>
    <row r="58" spans="1:26" ht="72">
      <c r="A58" s="65">
        <v>10</v>
      </c>
      <c r="B58" s="66" t="s">
        <v>115</v>
      </c>
      <c r="C58" s="67" t="s">
        <v>116</v>
      </c>
      <c r="D58" s="68">
        <v>4326.3</v>
      </c>
      <c r="E58" s="69" t="s">
        <v>117</v>
      </c>
      <c r="F58" s="68" t="s">
        <v>118</v>
      </c>
      <c r="G58" s="68">
        <v>670</v>
      </c>
      <c r="H58" s="68" t="s">
        <v>119</v>
      </c>
      <c r="I58" s="68">
        <v>3</v>
      </c>
      <c r="J58" s="68">
        <v>3115</v>
      </c>
      <c r="K58" s="69" t="s">
        <v>120</v>
      </c>
      <c r="L58" s="69"/>
      <c r="M58" s="69"/>
      <c r="N58" s="69"/>
      <c r="O58" s="69"/>
      <c r="P58" s="69"/>
      <c r="Q58" s="69"/>
      <c r="R58" s="69"/>
      <c r="S58" s="69"/>
      <c r="T58" s="69"/>
      <c r="U58" s="69" t="s">
        <v>121</v>
      </c>
      <c r="V58" s="31"/>
      <c r="W58" s="31"/>
      <c r="X58" s="31"/>
      <c r="Y58" s="31"/>
      <c r="Z58" s="31"/>
    </row>
    <row r="59" spans="1:26" ht="24">
      <c r="A59" s="70"/>
      <c r="B59" s="71" t="s">
        <v>122</v>
      </c>
      <c r="C59" s="72" t="s">
        <v>83</v>
      </c>
      <c r="D59" s="73"/>
      <c r="E59" s="74"/>
      <c r="F59" s="73"/>
      <c r="G59" s="73">
        <v>43</v>
      </c>
      <c r="H59" s="73"/>
      <c r="I59" s="73"/>
      <c r="J59" s="73">
        <v>480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31"/>
      <c r="W59" s="31"/>
      <c r="X59" s="31"/>
      <c r="Y59" s="31"/>
      <c r="Z59" s="31"/>
    </row>
    <row r="60" spans="1:26" ht="24">
      <c r="A60" s="70"/>
      <c r="B60" s="71" t="s">
        <v>123</v>
      </c>
      <c r="C60" s="72" t="s">
        <v>85</v>
      </c>
      <c r="D60" s="73"/>
      <c r="E60" s="74"/>
      <c r="F60" s="73"/>
      <c r="G60" s="73">
        <v>22</v>
      </c>
      <c r="H60" s="73"/>
      <c r="I60" s="73"/>
      <c r="J60" s="73">
        <v>229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31"/>
      <c r="W60" s="31"/>
      <c r="X60" s="31"/>
      <c r="Y60" s="31"/>
      <c r="Z60" s="31"/>
    </row>
    <row r="61" spans="1:26" ht="12.75">
      <c r="A61" s="70"/>
      <c r="B61" s="71" t="s">
        <v>61</v>
      </c>
      <c r="C61" s="72" t="s">
        <v>62</v>
      </c>
      <c r="D61" s="73"/>
      <c r="E61" s="74"/>
      <c r="F61" s="73"/>
      <c r="G61" s="73">
        <v>735</v>
      </c>
      <c r="H61" s="73"/>
      <c r="I61" s="73"/>
      <c r="J61" s="73">
        <v>3824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1"/>
      <c r="W61" s="31"/>
      <c r="X61" s="31"/>
      <c r="Y61" s="31"/>
      <c r="Z61" s="31"/>
    </row>
    <row r="62" spans="1:26" ht="36">
      <c r="A62" s="65">
        <v>11</v>
      </c>
      <c r="B62" s="66" t="s">
        <v>124</v>
      </c>
      <c r="C62" s="67">
        <v>15.48</v>
      </c>
      <c r="D62" s="68">
        <v>256</v>
      </c>
      <c r="E62" s="69" t="s">
        <v>125</v>
      </c>
      <c r="F62" s="68"/>
      <c r="G62" s="68">
        <v>3963</v>
      </c>
      <c r="H62" s="68" t="s">
        <v>126</v>
      </c>
      <c r="I62" s="68"/>
      <c r="J62" s="68">
        <v>3694</v>
      </c>
      <c r="K62" s="69" t="s">
        <v>127</v>
      </c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31"/>
      <c r="W62" s="31"/>
      <c r="X62" s="31"/>
      <c r="Y62" s="31"/>
      <c r="Z62" s="31"/>
    </row>
    <row r="63" spans="1:26" ht="96">
      <c r="A63" s="65">
        <v>12</v>
      </c>
      <c r="B63" s="66" t="s">
        <v>128</v>
      </c>
      <c r="C63" s="67" t="s">
        <v>129</v>
      </c>
      <c r="D63" s="68">
        <v>2860.69</v>
      </c>
      <c r="E63" s="69" t="s">
        <v>130</v>
      </c>
      <c r="F63" s="68" t="s">
        <v>131</v>
      </c>
      <c r="G63" s="68">
        <v>491</v>
      </c>
      <c r="H63" s="68" t="s">
        <v>132</v>
      </c>
      <c r="I63" s="68">
        <v>12</v>
      </c>
      <c r="J63" s="68">
        <v>5301</v>
      </c>
      <c r="K63" s="69" t="s">
        <v>133</v>
      </c>
      <c r="L63" s="69"/>
      <c r="M63" s="69"/>
      <c r="N63" s="69"/>
      <c r="O63" s="69"/>
      <c r="P63" s="69"/>
      <c r="Q63" s="69"/>
      <c r="R63" s="69"/>
      <c r="S63" s="69"/>
      <c r="T63" s="69"/>
      <c r="U63" s="69" t="s">
        <v>134</v>
      </c>
      <c r="V63" s="31"/>
      <c r="W63" s="31"/>
      <c r="X63" s="31"/>
      <c r="Y63" s="31"/>
      <c r="Z63" s="31"/>
    </row>
    <row r="64" spans="1:26" ht="24">
      <c r="A64" s="70"/>
      <c r="B64" s="71" t="s">
        <v>135</v>
      </c>
      <c r="C64" s="72" t="s">
        <v>136</v>
      </c>
      <c r="D64" s="73"/>
      <c r="E64" s="74"/>
      <c r="F64" s="73"/>
      <c r="G64" s="73">
        <v>363</v>
      </c>
      <c r="H64" s="73"/>
      <c r="I64" s="73"/>
      <c r="J64" s="73">
        <v>3990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31"/>
      <c r="W64" s="31"/>
      <c r="X64" s="31"/>
      <c r="Y64" s="31"/>
      <c r="Z64" s="31"/>
    </row>
    <row r="65" spans="1:26" ht="24">
      <c r="A65" s="70"/>
      <c r="B65" s="71" t="s">
        <v>137</v>
      </c>
      <c r="C65" s="72" t="s">
        <v>138</v>
      </c>
      <c r="D65" s="73"/>
      <c r="E65" s="74"/>
      <c r="F65" s="73"/>
      <c r="G65" s="73">
        <v>180</v>
      </c>
      <c r="H65" s="73"/>
      <c r="I65" s="73"/>
      <c r="J65" s="73">
        <v>1846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31"/>
      <c r="W65" s="31"/>
      <c r="X65" s="31"/>
      <c r="Y65" s="31"/>
      <c r="Z65" s="31"/>
    </row>
    <row r="66" spans="1:26" ht="12.75">
      <c r="A66" s="70"/>
      <c r="B66" s="71" t="s">
        <v>61</v>
      </c>
      <c r="C66" s="72" t="s">
        <v>62</v>
      </c>
      <c r="D66" s="73"/>
      <c r="E66" s="74"/>
      <c r="F66" s="73"/>
      <c r="G66" s="73">
        <v>1034</v>
      </c>
      <c r="H66" s="73"/>
      <c r="I66" s="73"/>
      <c r="J66" s="73">
        <v>11137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31"/>
      <c r="W66" s="31"/>
      <c r="X66" s="31"/>
      <c r="Y66" s="31"/>
      <c r="Z66" s="31"/>
    </row>
    <row r="67" spans="1:26" ht="48">
      <c r="A67" s="65">
        <v>13</v>
      </c>
      <c r="B67" s="66" t="s">
        <v>139</v>
      </c>
      <c r="C67" s="67">
        <v>18.03</v>
      </c>
      <c r="D67" s="68">
        <v>66.63</v>
      </c>
      <c r="E67" s="69" t="s">
        <v>140</v>
      </c>
      <c r="F67" s="68"/>
      <c r="G67" s="68">
        <v>1201</v>
      </c>
      <c r="H67" s="68" t="s">
        <v>141</v>
      </c>
      <c r="I67" s="68"/>
      <c r="J67" s="68">
        <v>2321</v>
      </c>
      <c r="K67" s="69" t="s">
        <v>142</v>
      </c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31"/>
      <c r="W67" s="31"/>
      <c r="X67" s="31"/>
      <c r="Y67" s="31"/>
      <c r="Z67" s="31"/>
    </row>
    <row r="68" spans="1:26" ht="60">
      <c r="A68" s="65">
        <v>14</v>
      </c>
      <c r="B68" s="66" t="s">
        <v>143</v>
      </c>
      <c r="C68" s="67" t="s">
        <v>144</v>
      </c>
      <c r="D68" s="68">
        <v>104.58</v>
      </c>
      <c r="E68" s="69" t="s">
        <v>145</v>
      </c>
      <c r="F68" s="68">
        <v>5.16</v>
      </c>
      <c r="G68" s="68">
        <v>49</v>
      </c>
      <c r="H68" s="68" t="s">
        <v>146</v>
      </c>
      <c r="I68" s="68">
        <v>2</v>
      </c>
      <c r="J68" s="68">
        <v>595</v>
      </c>
      <c r="K68" s="69" t="s">
        <v>147</v>
      </c>
      <c r="L68" s="69"/>
      <c r="M68" s="69"/>
      <c r="N68" s="69"/>
      <c r="O68" s="69"/>
      <c r="P68" s="69"/>
      <c r="Q68" s="69"/>
      <c r="R68" s="69"/>
      <c r="S68" s="69"/>
      <c r="T68" s="69"/>
      <c r="U68" s="69">
        <v>14</v>
      </c>
      <c r="V68" s="31"/>
      <c r="W68" s="31"/>
      <c r="X68" s="31"/>
      <c r="Y68" s="31"/>
      <c r="Z68" s="31"/>
    </row>
    <row r="69" spans="1:26" ht="24">
      <c r="A69" s="70"/>
      <c r="B69" s="71" t="s">
        <v>148</v>
      </c>
      <c r="C69" s="72" t="s">
        <v>83</v>
      </c>
      <c r="D69" s="73"/>
      <c r="E69" s="74"/>
      <c r="F69" s="73"/>
      <c r="G69" s="73">
        <v>46</v>
      </c>
      <c r="H69" s="73"/>
      <c r="I69" s="73"/>
      <c r="J69" s="73">
        <v>507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31"/>
      <c r="W69" s="31"/>
      <c r="X69" s="31"/>
      <c r="Y69" s="31"/>
      <c r="Z69" s="31"/>
    </row>
    <row r="70" spans="1:26" ht="24">
      <c r="A70" s="70"/>
      <c r="B70" s="71" t="s">
        <v>149</v>
      </c>
      <c r="C70" s="72" t="s">
        <v>85</v>
      </c>
      <c r="D70" s="73"/>
      <c r="E70" s="74"/>
      <c r="F70" s="73"/>
      <c r="G70" s="73">
        <v>23</v>
      </c>
      <c r="H70" s="73"/>
      <c r="I70" s="73"/>
      <c r="J70" s="73">
        <v>242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31"/>
      <c r="W70" s="31"/>
      <c r="X70" s="31"/>
      <c r="Y70" s="31"/>
      <c r="Z70" s="31"/>
    </row>
    <row r="71" spans="1:26" ht="12.75">
      <c r="A71" s="70"/>
      <c r="B71" s="71" t="s">
        <v>61</v>
      </c>
      <c r="C71" s="72" t="s">
        <v>62</v>
      </c>
      <c r="D71" s="73"/>
      <c r="E71" s="74"/>
      <c r="F71" s="73"/>
      <c r="G71" s="73">
        <v>118</v>
      </c>
      <c r="H71" s="73"/>
      <c r="I71" s="73"/>
      <c r="J71" s="73">
        <v>1344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31"/>
      <c r="W71" s="31"/>
      <c r="X71" s="31"/>
      <c r="Y71" s="31"/>
      <c r="Z71" s="31"/>
    </row>
    <row r="72" spans="1:26" ht="36">
      <c r="A72" s="65">
        <v>15</v>
      </c>
      <c r="B72" s="66" t="s">
        <v>150</v>
      </c>
      <c r="C72" s="67">
        <v>51.97</v>
      </c>
      <c r="D72" s="68">
        <v>31.72</v>
      </c>
      <c r="E72" s="69" t="s">
        <v>151</v>
      </c>
      <c r="F72" s="68"/>
      <c r="G72" s="68">
        <v>1648</v>
      </c>
      <c r="H72" s="68" t="s">
        <v>152</v>
      </c>
      <c r="I72" s="68"/>
      <c r="J72" s="68">
        <v>2540</v>
      </c>
      <c r="K72" s="69" t="s">
        <v>153</v>
      </c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31"/>
      <c r="W72" s="31"/>
      <c r="X72" s="31"/>
      <c r="Y72" s="31"/>
      <c r="Z72" s="31"/>
    </row>
    <row r="73" spans="1:26" ht="60">
      <c r="A73" s="65">
        <v>16</v>
      </c>
      <c r="B73" s="66" t="s">
        <v>154</v>
      </c>
      <c r="C73" s="67" t="s">
        <v>155</v>
      </c>
      <c r="D73" s="68">
        <v>330.9</v>
      </c>
      <c r="E73" s="69" t="s">
        <v>156</v>
      </c>
      <c r="F73" s="68"/>
      <c r="G73" s="68">
        <v>154</v>
      </c>
      <c r="H73" s="68" t="s">
        <v>157</v>
      </c>
      <c r="I73" s="68"/>
      <c r="J73" s="68">
        <v>864</v>
      </c>
      <c r="K73" s="69" t="s">
        <v>158</v>
      </c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31"/>
      <c r="W73" s="31"/>
      <c r="X73" s="31"/>
      <c r="Y73" s="31"/>
      <c r="Z73" s="31"/>
    </row>
    <row r="74" spans="1:26" ht="24">
      <c r="A74" s="70"/>
      <c r="B74" s="71" t="s">
        <v>159</v>
      </c>
      <c r="C74" s="72" t="s">
        <v>83</v>
      </c>
      <c r="D74" s="73"/>
      <c r="E74" s="74"/>
      <c r="F74" s="73"/>
      <c r="G74" s="73">
        <v>41</v>
      </c>
      <c r="H74" s="73"/>
      <c r="I74" s="73"/>
      <c r="J74" s="73">
        <v>453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31"/>
      <c r="W74" s="31"/>
      <c r="X74" s="31"/>
      <c r="Y74" s="31"/>
      <c r="Z74" s="31"/>
    </row>
    <row r="75" spans="1:26" ht="24">
      <c r="A75" s="70"/>
      <c r="B75" s="71" t="s">
        <v>160</v>
      </c>
      <c r="C75" s="72" t="s">
        <v>85</v>
      </c>
      <c r="D75" s="73"/>
      <c r="E75" s="74"/>
      <c r="F75" s="73"/>
      <c r="G75" s="73">
        <v>21</v>
      </c>
      <c r="H75" s="73"/>
      <c r="I75" s="73"/>
      <c r="J75" s="73">
        <v>216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31"/>
      <c r="W75" s="31"/>
      <c r="X75" s="31"/>
      <c r="Y75" s="31"/>
      <c r="Z75" s="31"/>
    </row>
    <row r="76" spans="1:26" ht="12.75">
      <c r="A76" s="70"/>
      <c r="B76" s="71" t="s">
        <v>61</v>
      </c>
      <c r="C76" s="72" t="s">
        <v>62</v>
      </c>
      <c r="D76" s="73"/>
      <c r="E76" s="74"/>
      <c r="F76" s="73"/>
      <c r="G76" s="73">
        <v>216</v>
      </c>
      <c r="H76" s="73"/>
      <c r="I76" s="73"/>
      <c r="J76" s="73">
        <v>1533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31"/>
      <c r="W76" s="31"/>
      <c r="X76" s="31"/>
      <c r="Y76" s="31"/>
      <c r="Z76" s="31"/>
    </row>
    <row r="77" spans="1:26" ht="36">
      <c r="A77" s="65">
        <v>17</v>
      </c>
      <c r="B77" s="66" t="s">
        <v>161</v>
      </c>
      <c r="C77" s="67">
        <v>-46.4</v>
      </c>
      <c r="D77" s="68">
        <v>2.2</v>
      </c>
      <c r="E77" s="69" t="s">
        <v>162</v>
      </c>
      <c r="F77" s="68"/>
      <c r="G77" s="68">
        <v>-102</v>
      </c>
      <c r="H77" s="68" t="s">
        <v>163</v>
      </c>
      <c r="I77" s="68"/>
      <c r="J77" s="68">
        <v>-293</v>
      </c>
      <c r="K77" s="69" t="s">
        <v>164</v>
      </c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31"/>
      <c r="W77" s="31"/>
      <c r="X77" s="31"/>
      <c r="Y77" s="31"/>
      <c r="Z77" s="31"/>
    </row>
    <row r="78" spans="1:26" ht="36">
      <c r="A78" s="65">
        <v>18</v>
      </c>
      <c r="B78" s="66" t="s">
        <v>165</v>
      </c>
      <c r="C78" s="67">
        <v>46.4</v>
      </c>
      <c r="D78" s="68">
        <v>7.46</v>
      </c>
      <c r="E78" s="69" t="s">
        <v>166</v>
      </c>
      <c r="F78" s="68"/>
      <c r="G78" s="68">
        <v>346</v>
      </c>
      <c r="H78" s="68" t="s">
        <v>167</v>
      </c>
      <c r="I78" s="68"/>
      <c r="J78" s="68">
        <v>710</v>
      </c>
      <c r="K78" s="69" t="s">
        <v>168</v>
      </c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31"/>
      <c r="W78" s="31"/>
      <c r="X78" s="31"/>
      <c r="Y78" s="31"/>
      <c r="Z78" s="31"/>
    </row>
    <row r="79" spans="1:26" ht="60">
      <c r="A79" s="65">
        <v>19</v>
      </c>
      <c r="B79" s="66" t="s">
        <v>169</v>
      </c>
      <c r="C79" s="67" t="s">
        <v>170</v>
      </c>
      <c r="D79" s="68">
        <v>2720.45</v>
      </c>
      <c r="E79" s="69" t="s">
        <v>171</v>
      </c>
      <c r="F79" s="68" t="s">
        <v>172</v>
      </c>
      <c r="G79" s="68">
        <v>393</v>
      </c>
      <c r="H79" s="68" t="s">
        <v>173</v>
      </c>
      <c r="I79" s="68">
        <v>1</v>
      </c>
      <c r="J79" s="68">
        <v>2348</v>
      </c>
      <c r="K79" s="69" t="s">
        <v>174</v>
      </c>
      <c r="L79" s="69"/>
      <c r="M79" s="69"/>
      <c r="N79" s="69"/>
      <c r="O79" s="69"/>
      <c r="P79" s="69"/>
      <c r="Q79" s="69"/>
      <c r="R79" s="69"/>
      <c r="S79" s="69"/>
      <c r="T79" s="69"/>
      <c r="U79" s="69" t="s">
        <v>175</v>
      </c>
      <c r="V79" s="31"/>
      <c r="W79" s="31"/>
      <c r="X79" s="31"/>
      <c r="Y79" s="31"/>
      <c r="Z79" s="31"/>
    </row>
    <row r="80" spans="1:26" ht="24">
      <c r="A80" s="70"/>
      <c r="B80" s="71" t="s">
        <v>176</v>
      </c>
      <c r="C80" s="72" t="s">
        <v>177</v>
      </c>
      <c r="D80" s="73"/>
      <c r="E80" s="74"/>
      <c r="F80" s="73"/>
      <c r="G80" s="73">
        <v>54</v>
      </c>
      <c r="H80" s="73"/>
      <c r="I80" s="73"/>
      <c r="J80" s="73">
        <v>600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31"/>
      <c r="W80" s="31"/>
      <c r="X80" s="31"/>
      <c r="Y80" s="31"/>
      <c r="Z80" s="31"/>
    </row>
    <row r="81" spans="1:26" ht="24">
      <c r="A81" s="70"/>
      <c r="B81" s="71" t="s">
        <v>178</v>
      </c>
      <c r="C81" s="72" t="s">
        <v>179</v>
      </c>
      <c r="D81" s="73"/>
      <c r="E81" s="74"/>
      <c r="F81" s="73"/>
      <c r="G81" s="73">
        <v>42</v>
      </c>
      <c r="H81" s="73"/>
      <c r="I81" s="73"/>
      <c r="J81" s="73">
        <v>439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31"/>
      <c r="W81" s="31"/>
      <c r="X81" s="31"/>
      <c r="Y81" s="31"/>
      <c r="Z81" s="31"/>
    </row>
    <row r="82" spans="1:26" ht="12.75">
      <c r="A82" s="70"/>
      <c r="B82" s="71" t="s">
        <v>61</v>
      </c>
      <c r="C82" s="72" t="s">
        <v>62</v>
      </c>
      <c r="D82" s="73"/>
      <c r="E82" s="74"/>
      <c r="F82" s="73"/>
      <c r="G82" s="73">
        <v>489</v>
      </c>
      <c r="H82" s="73"/>
      <c r="I82" s="73"/>
      <c r="J82" s="73">
        <v>3387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31"/>
      <c r="W82" s="31"/>
      <c r="X82" s="31"/>
      <c r="Y82" s="31"/>
      <c r="Z82" s="31"/>
    </row>
    <row r="83" spans="1:26" ht="60">
      <c r="A83" s="65">
        <v>20</v>
      </c>
      <c r="B83" s="66" t="s">
        <v>180</v>
      </c>
      <c r="C83" s="67">
        <v>2.0046</v>
      </c>
      <c r="D83" s="68">
        <v>44.21</v>
      </c>
      <c r="E83" s="69"/>
      <c r="F83" s="68">
        <v>44.21</v>
      </c>
      <c r="G83" s="68">
        <v>89</v>
      </c>
      <c r="H83" s="68"/>
      <c r="I83" s="68">
        <v>89</v>
      </c>
      <c r="J83" s="68">
        <v>800</v>
      </c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>
        <v>800</v>
      </c>
      <c r="V83" s="31"/>
      <c r="W83" s="31"/>
      <c r="X83" s="31"/>
      <c r="Y83" s="31"/>
      <c r="Z83" s="31"/>
    </row>
    <row r="84" spans="1:26" ht="12.75">
      <c r="A84" s="70"/>
      <c r="B84" s="71" t="s">
        <v>61</v>
      </c>
      <c r="C84" s="72" t="s">
        <v>62</v>
      </c>
      <c r="D84" s="73"/>
      <c r="E84" s="74"/>
      <c r="F84" s="73"/>
      <c r="G84" s="73">
        <v>89</v>
      </c>
      <c r="H84" s="73"/>
      <c r="I84" s="73"/>
      <c r="J84" s="73">
        <v>800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31"/>
      <c r="W84" s="31"/>
      <c r="X84" s="31"/>
      <c r="Y84" s="31"/>
      <c r="Z84" s="31"/>
    </row>
    <row r="85" spans="1:26" ht="72">
      <c r="A85" s="65">
        <v>21</v>
      </c>
      <c r="B85" s="66" t="s">
        <v>181</v>
      </c>
      <c r="C85" s="67">
        <v>2.0046</v>
      </c>
      <c r="D85" s="68">
        <v>28.42</v>
      </c>
      <c r="E85" s="69"/>
      <c r="F85" s="68">
        <v>28.42</v>
      </c>
      <c r="G85" s="68">
        <v>57</v>
      </c>
      <c r="H85" s="68"/>
      <c r="I85" s="68">
        <v>57</v>
      </c>
      <c r="J85" s="68">
        <v>268</v>
      </c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>
        <v>268</v>
      </c>
      <c r="V85" s="31"/>
      <c r="W85" s="31"/>
      <c r="X85" s="31"/>
      <c r="Y85" s="31"/>
      <c r="Z85" s="31"/>
    </row>
    <row r="86" spans="1:26" ht="12.75">
      <c r="A86" s="75"/>
      <c r="B86" s="76" t="s">
        <v>61</v>
      </c>
      <c r="C86" s="77" t="s">
        <v>62</v>
      </c>
      <c r="D86" s="78"/>
      <c r="E86" s="79"/>
      <c r="F86" s="78"/>
      <c r="G86" s="78">
        <v>57</v>
      </c>
      <c r="H86" s="78"/>
      <c r="I86" s="78"/>
      <c r="J86" s="78">
        <v>268</v>
      </c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31"/>
      <c r="W86" s="31"/>
      <c r="X86" s="31"/>
      <c r="Y86" s="31"/>
      <c r="Z86" s="31"/>
    </row>
    <row r="87" spans="1:26" ht="57" customHeight="1">
      <c r="A87" s="124" t="s">
        <v>182</v>
      </c>
      <c r="B87" s="125"/>
      <c r="C87" s="125"/>
      <c r="D87" s="125"/>
      <c r="E87" s="125"/>
      <c r="F87" s="125"/>
      <c r="G87" s="81">
        <v>50665</v>
      </c>
      <c r="H87" s="81"/>
      <c r="I87" s="81"/>
      <c r="J87" s="81">
        <v>148529</v>
      </c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31"/>
      <c r="W87" s="31"/>
      <c r="X87" s="31"/>
      <c r="Y87" s="31"/>
      <c r="Z87" s="31"/>
    </row>
    <row r="88" spans="1:26" ht="45.75" customHeight="1">
      <c r="A88" s="122" t="s">
        <v>183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31"/>
      <c r="W88" s="31"/>
      <c r="X88" s="31"/>
      <c r="Y88" s="31"/>
      <c r="Z88" s="31"/>
    </row>
    <row r="89" spans="1:26" ht="60">
      <c r="A89" s="65">
        <v>22</v>
      </c>
      <c r="B89" s="66" t="s">
        <v>52</v>
      </c>
      <c r="C89" s="67" t="s">
        <v>184</v>
      </c>
      <c r="D89" s="68">
        <v>498.93</v>
      </c>
      <c r="E89" s="69">
        <v>467.56</v>
      </c>
      <c r="F89" s="68" t="s">
        <v>54</v>
      </c>
      <c r="G89" s="68">
        <v>56</v>
      </c>
      <c r="H89" s="68">
        <v>52</v>
      </c>
      <c r="I89" s="68" t="s">
        <v>185</v>
      </c>
      <c r="J89" s="68">
        <v>700</v>
      </c>
      <c r="K89" s="69">
        <v>683</v>
      </c>
      <c r="L89" s="69"/>
      <c r="M89" s="69"/>
      <c r="N89" s="69"/>
      <c r="O89" s="69"/>
      <c r="P89" s="69"/>
      <c r="Q89" s="69"/>
      <c r="R89" s="69"/>
      <c r="S89" s="69"/>
      <c r="T89" s="69"/>
      <c r="U89" s="69" t="s">
        <v>186</v>
      </c>
      <c r="V89" s="31"/>
      <c r="W89" s="31"/>
      <c r="X89" s="31"/>
      <c r="Y89" s="31"/>
      <c r="Z89" s="31"/>
    </row>
    <row r="90" spans="1:26" ht="24">
      <c r="A90" s="70"/>
      <c r="B90" s="71" t="s">
        <v>187</v>
      </c>
      <c r="C90" s="72" t="s">
        <v>58</v>
      </c>
      <c r="D90" s="73"/>
      <c r="E90" s="74"/>
      <c r="F90" s="73"/>
      <c r="G90" s="73">
        <v>44</v>
      </c>
      <c r="H90" s="73"/>
      <c r="I90" s="73"/>
      <c r="J90" s="73">
        <v>494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31"/>
      <c r="W90" s="31"/>
      <c r="X90" s="31"/>
      <c r="Y90" s="31"/>
      <c r="Z90" s="31"/>
    </row>
    <row r="91" spans="1:26" ht="24">
      <c r="A91" s="70"/>
      <c r="B91" s="71" t="s">
        <v>188</v>
      </c>
      <c r="C91" s="72" t="s">
        <v>60</v>
      </c>
      <c r="D91" s="73"/>
      <c r="E91" s="74"/>
      <c r="F91" s="73"/>
      <c r="G91" s="73">
        <v>33</v>
      </c>
      <c r="H91" s="73"/>
      <c r="I91" s="73"/>
      <c r="J91" s="73">
        <v>353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31"/>
      <c r="W91" s="31"/>
      <c r="X91" s="31"/>
      <c r="Y91" s="31"/>
      <c r="Z91" s="31"/>
    </row>
    <row r="92" spans="1:26" ht="12.75">
      <c r="A92" s="70"/>
      <c r="B92" s="71" t="s">
        <v>61</v>
      </c>
      <c r="C92" s="72" t="s">
        <v>62</v>
      </c>
      <c r="D92" s="73"/>
      <c r="E92" s="74"/>
      <c r="F92" s="73"/>
      <c r="G92" s="73">
        <v>133</v>
      </c>
      <c r="H92" s="73"/>
      <c r="I92" s="73"/>
      <c r="J92" s="73">
        <v>1547</v>
      </c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31"/>
      <c r="W92" s="31"/>
      <c r="X92" s="31"/>
      <c r="Y92" s="31"/>
      <c r="Z92" s="31"/>
    </row>
    <row r="93" spans="1:26" ht="48">
      <c r="A93" s="65">
        <v>23</v>
      </c>
      <c r="B93" s="66" t="s">
        <v>63</v>
      </c>
      <c r="C93" s="67" t="s">
        <v>189</v>
      </c>
      <c r="D93" s="68">
        <v>963</v>
      </c>
      <c r="E93" s="69">
        <v>963</v>
      </c>
      <c r="F93" s="68"/>
      <c r="G93" s="68">
        <v>18</v>
      </c>
      <c r="H93" s="68">
        <v>18</v>
      </c>
      <c r="I93" s="68"/>
      <c r="J93" s="68">
        <v>240</v>
      </c>
      <c r="K93" s="69">
        <v>240</v>
      </c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31"/>
      <c r="W93" s="31"/>
      <c r="X93" s="31"/>
      <c r="Y93" s="31"/>
      <c r="Z93" s="31"/>
    </row>
    <row r="94" spans="1:26" ht="24">
      <c r="A94" s="70"/>
      <c r="B94" s="71" t="s">
        <v>190</v>
      </c>
      <c r="C94" s="72" t="s">
        <v>58</v>
      </c>
      <c r="D94" s="73"/>
      <c r="E94" s="74"/>
      <c r="F94" s="73"/>
      <c r="G94" s="73">
        <v>15</v>
      </c>
      <c r="H94" s="73"/>
      <c r="I94" s="73"/>
      <c r="J94" s="73">
        <v>168</v>
      </c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31"/>
      <c r="W94" s="31"/>
      <c r="X94" s="31"/>
      <c r="Y94" s="31"/>
      <c r="Z94" s="31"/>
    </row>
    <row r="95" spans="1:26" ht="24">
      <c r="A95" s="70"/>
      <c r="B95" s="71" t="s">
        <v>191</v>
      </c>
      <c r="C95" s="72" t="s">
        <v>60</v>
      </c>
      <c r="D95" s="73"/>
      <c r="E95" s="74"/>
      <c r="F95" s="73"/>
      <c r="G95" s="73">
        <v>11</v>
      </c>
      <c r="H95" s="73"/>
      <c r="I95" s="73"/>
      <c r="J95" s="73">
        <v>120</v>
      </c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31"/>
      <c r="W95" s="31"/>
      <c r="X95" s="31"/>
      <c r="Y95" s="31"/>
      <c r="Z95" s="31"/>
    </row>
    <row r="96" spans="1:26" ht="12.75">
      <c r="A96" s="70"/>
      <c r="B96" s="71" t="s">
        <v>61</v>
      </c>
      <c r="C96" s="72" t="s">
        <v>62</v>
      </c>
      <c r="D96" s="73"/>
      <c r="E96" s="74"/>
      <c r="F96" s="73"/>
      <c r="G96" s="73">
        <v>44</v>
      </c>
      <c r="H96" s="73"/>
      <c r="I96" s="73"/>
      <c r="J96" s="73">
        <v>528</v>
      </c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31"/>
      <c r="W96" s="31"/>
      <c r="X96" s="31"/>
      <c r="Y96" s="31"/>
      <c r="Z96" s="31"/>
    </row>
    <row r="97" spans="1:26" ht="48">
      <c r="A97" s="65">
        <v>24</v>
      </c>
      <c r="B97" s="66" t="s">
        <v>67</v>
      </c>
      <c r="C97" s="67" t="s">
        <v>192</v>
      </c>
      <c r="D97" s="68">
        <v>1448.54</v>
      </c>
      <c r="E97" s="69">
        <v>1329.78</v>
      </c>
      <c r="F97" s="68" t="s">
        <v>69</v>
      </c>
      <c r="G97" s="68">
        <v>43</v>
      </c>
      <c r="H97" s="68">
        <v>40</v>
      </c>
      <c r="I97" s="68" t="s">
        <v>193</v>
      </c>
      <c r="J97" s="68">
        <v>543</v>
      </c>
      <c r="K97" s="69">
        <v>521</v>
      </c>
      <c r="L97" s="69"/>
      <c r="M97" s="69"/>
      <c r="N97" s="69"/>
      <c r="O97" s="69"/>
      <c r="P97" s="69"/>
      <c r="Q97" s="69"/>
      <c r="R97" s="69"/>
      <c r="S97" s="69"/>
      <c r="T97" s="69"/>
      <c r="U97" s="69" t="s">
        <v>194</v>
      </c>
      <c r="V97" s="31"/>
      <c r="W97" s="31"/>
      <c r="X97" s="31"/>
      <c r="Y97" s="31"/>
      <c r="Z97" s="31"/>
    </row>
    <row r="98" spans="1:26" ht="24">
      <c r="A98" s="70"/>
      <c r="B98" s="71" t="s">
        <v>195</v>
      </c>
      <c r="C98" s="72" t="s">
        <v>58</v>
      </c>
      <c r="D98" s="73"/>
      <c r="E98" s="74"/>
      <c r="F98" s="73"/>
      <c r="G98" s="73">
        <v>34</v>
      </c>
      <c r="H98" s="73"/>
      <c r="I98" s="73"/>
      <c r="J98" s="73">
        <v>372</v>
      </c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31"/>
      <c r="W98" s="31"/>
      <c r="X98" s="31"/>
      <c r="Y98" s="31"/>
      <c r="Z98" s="31"/>
    </row>
    <row r="99" spans="1:26" ht="24">
      <c r="A99" s="70"/>
      <c r="B99" s="71" t="s">
        <v>196</v>
      </c>
      <c r="C99" s="72" t="s">
        <v>60</v>
      </c>
      <c r="D99" s="73"/>
      <c r="E99" s="74"/>
      <c r="F99" s="73"/>
      <c r="G99" s="73">
        <v>25</v>
      </c>
      <c r="H99" s="73"/>
      <c r="I99" s="73"/>
      <c r="J99" s="73">
        <v>266</v>
      </c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31"/>
      <c r="W99" s="31"/>
      <c r="X99" s="31"/>
      <c r="Y99" s="31"/>
      <c r="Z99" s="31"/>
    </row>
    <row r="100" spans="1:26" ht="12.75">
      <c r="A100" s="70"/>
      <c r="B100" s="71" t="s">
        <v>61</v>
      </c>
      <c r="C100" s="72" t="s">
        <v>62</v>
      </c>
      <c r="D100" s="73"/>
      <c r="E100" s="74"/>
      <c r="F100" s="73"/>
      <c r="G100" s="73">
        <v>102</v>
      </c>
      <c r="H100" s="73"/>
      <c r="I100" s="73"/>
      <c r="J100" s="73">
        <v>1181</v>
      </c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31"/>
      <c r="W100" s="31"/>
      <c r="X100" s="31"/>
      <c r="Y100" s="31"/>
      <c r="Z100" s="31"/>
    </row>
    <row r="101" spans="1:26" ht="120">
      <c r="A101" s="65">
        <v>25</v>
      </c>
      <c r="B101" s="66" t="s">
        <v>74</v>
      </c>
      <c r="C101" s="67" t="s">
        <v>197</v>
      </c>
      <c r="D101" s="68">
        <v>12199.97</v>
      </c>
      <c r="E101" s="69" t="s">
        <v>76</v>
      </c>
      <c r="F101" s="68" t="s">
        <v>77</v>
      </c>
      <c r="G101" s="68">
        <v>834</v>
      </c>
      <c r="H101" s="68" t="s">
        <v>198</v>
      </c>
      <c r="I101" s="68" t="s">
        <v>199</v>
      </c>
      <c r="J101" s="68">
        <v>4801</v>
      </c>
      <c r="K101" s="69" t="s">
        <v>200</v>
      </c>
      <c r="L101" s="69"/>
      <c r="M101" s="69"/>
      <c r="N101" s="69"/>
      <c r="O101" s="69"/>
      <c r="P101" s="69"/>
      <c r="Q101" s="69"/>
      <c r="R101" s="69"/>
      <c r="S101" s="69"/>
      <c r="T101" s="69"/>
      <c r="U101" s="69" t="s">
        <v>201</v>
      </c>
      <c r="V101" s="31"/>
      <c r="W101" s="31"/>
      <c r="X101" s="31"/>
      <c r="Y101" s="31"/>
      <c r="Z101" s="31"/>
    </row>
    <row r="102" spans="1:26" ht="24">
      <c r="A102" s="70"/>
      <c r="B102" s="71" t="s">
        <v>202</v>
      </c>
      <c r="C102" s="72" t="s">
        <v>83</v>
      </c>
      <c r="D102" s="73"/>
      <c r="E102" s="74"/>
      <c r="F102" s="73"/>
      <c r="G102" s="73">
        <v>139</v>
      </c>
      <c r="H102" s="73"/>
      <c r="I102" s="73"/>
      <c r="J102" s="73">
        <v>1534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31"/>
      <c r="W102" s="31"/>
      <c r="X102" s="31"/>
      <c r="Y102" s="31"/>
      <c r="Z102" s="31"/>
    </row>
    <row r="103" spans="1:26" ht="24">
      <c r="A103" s="70"/>
      <c r="B103" s="71" t="s">
        <v>203</v>
      </c>
      <c r="C103" s="72" t="s">
        <v>85</v>
      </c>
      <c r="D103" s="73"/>
      <c r="E103" s="74"/>
      <c r="F103" s="73"/>
      <c r="G103" s="73">
        <v>71</v>
      </c>
      <c r="H103" s="73"/>
      <c r="I103" s="73"/>
      <c r="J103" s="73">
        <v>733</v>
      </c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31"/>
      <c r="W103" s="31"/>
      <c r="X103" s="31"/>
      <c r="Y103" s="31"/>
      <c r="Z103" s="31"/>
    </row>
    <row r="104" spans="1:26" ht="12.75">
      <c r="A104" s="70"/>
      <c r="B104" s="71" t="s">
        <v>61</v>
      </c>
      <c r="C104" s="72" t="s">
        <v>62</v>
      </c>
      <c r="D104" s="73"/>
      <c r="E104" s="74"/>
      <c r="F104" s="73"/>
      <c r="G104" s="73">
        <v>1044</v>
      </c>
      <c r="H104" s="73"/>
      <c r="I104" s="73"/>
      <c r="J104" s="73">
        <v>7068</v>
      </c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31"/>
      <c r="W104" s="31"/>
      <c r="X104" s="31"/>
      <c r="Y104" s="31"/>
      <c r="Z104" s="31"/>
    </row>
    <row r="105" spans="1:26" ht="72">
      <c r="A105" s="65">
        <v>26</v>
      </c>
      <c r="B105" s="66" t="s">
        <v>86</v>
      </c>
      <c r="C105" s="67">
        <v>6.833</v>
      </c>
      <c r="D105" s="68">
        <v>1327.09</v>
      </c>
      <c r="E105" s="69" t="s">
        <v>87</v>
      </c>
      <c r="F105" s="68"/>
      <c r="G105" s="68">
        <v>9068</v>
      </c>
      <c r="H105" s="68" t="s">
        <v>204</v>
      </c>
      <c r="I105" s="68"/>
      <c r="J105" s="68">
        <v>18353</v>
      </c>
      <c r="K105" s="69" t="s">
        <v>205</v>
      </c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31"/>
      <c r="W105" s="31"/>
      <c r="X105" s="31"/>
      <c r="Y105" s="31"/>
      <c r="Z105" s="31"/>
    </row>
    <row r="106" spans="1:26" ht="120">
      <c r="A106" s="65">
        <v>27</v>
      </c>
      <c r="B106" s="66" t="s">
        <v>74</v>
      </c>
      <c r="C106" s="67" t="s">
        <v>206</v>
      </c>
      <c r="D106" s="68">
        <v>12199.97</v>
      </c>
      <c r="E106" s="69" t="s">
        <v>76</v>
      </c>
      <c r="F106" s="68" t="s">
        <v>77</v>
      </c>
      <c r="G106" s="68">
        <v>531</v>
      </c>
      <c r="H106" s="68" t="s">
        <v>207</v>
      </c>
      <c r="I106" s="68" t="s">
        <v>208</v>
      </c>
      <c r="J106" s="68">
        <v>3058</v>
      </c>
      <c r="K106" s="69" t="s">
        <v>209</v>
      </c>
      <c r="L106" s="69"/>
      <c r="M106" s="69"/>
      <c r="N106" s="69"/>
      <c r="O106" s="69"/>
      <c r="P106" s="69"/>
      <c r="Q106" s="69"/>
      <c r="R106" s="69"/>
      <c r="S106" s="69"/>
      <c r="T106" s="69"/>
      <c r="U106" s="69" t="s">
        <v>210</v>
      </c>
      <c r="V106" s="31"/>
      <c r="W106" s="31"/>
      <c r="X106" s="31"/>
      <c r="Y106" s="31"/>
      <c r="Z106" s="31"/>
    </row>
    <row r="107" spans="1:26" ht="24">
      <c r="A107" s="70"/>
      <c r="B107" s="71" t="s">
        <v>211</v>
      </c>
      <c r="C107" s="72" t="s">
        <v>83</v>
      </c>
      <c r="D107" s="73"/>
      <c r="E107" s="74"/>
      <c r="F107" s="73"/>
      <c r="G107" s="73">
        <v>88</v>
      </c>
      <c r="H107" s="73"/>
      <c r="I107" s="73"/>
      <c r="J107" s="73">
        <v>977</v>
      </c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31"/>
      <c r="W107" s="31"/>
      <c r="X107" s="31"/>
      <c r="Y107" s="31"/>
      <c r="Z107" s="31"/>
    </row>
    <row r="108" spans="1:26" ht="24">
      <c r="A108" s="70"/>
      <c r="B108" s="71" t="s">
        <v>212</v>
      </c>
      <c r="C108" s="72" t="s">
        <v>85</v>
      </c>
      <c r="D108" s="73"/>
      <c r="E108" s="74"/>
      <c r="F108" s="73"/>
      <c r="G108" s="73">
        <v>45</v>
      </c>
      <c r="H108" s="73"/>
      <c r="I108" s="73"/>
      <c r="J108" s="73">
        <v>467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31"/>
      <c r="W108" s="31"/>
      <c r="X108" s="31"/>
      <c r="Y108" s="31"/>
      <c r="Z108" s="31"/>
    </row>
    <row r="109" spans="1:26" ht="12.75">
      <c r="A109" s="70"/>
      <c r="B109" s="71" t="s">
        <v>61</v>
      </c>
      <c r="C109" s="72" t="s">
        <v>62</v>
      </c>
      <c r="D109" s="73"/>
      <c r="E109" s="74"/>
      <c r="F109" s="73"/>
      <c r="G109" s="73">
        <v>664</v>
      </c>
      <c r="H109" s="73"/>
      <c r="I109" s="73"/>
      <c r="J109" s="73">
        <v>4502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31"/>
      <c r="W109" s="31"/>
      <c r="X109" s="31"/>
      <c r="Y109" s="31"/>
      <c r="Z109" s="31"/>
    </row>
    <row r="110" spans="1:26" ht="72">
      <c r="A110" s="65">
        <v>28</v>
      </c>
      <c r="B110" s="66" t="s">
        <v>97</v>
      </c>
      <c r="C110" s="67">
        <v>4.352</v>
      </c>
      <c r="D110" s="68">
        <v>1306.28</v>
      </c>
      <c r="E110" s="69" t="s">
        <v>98</v>
      </c>
      <c r="F110" s="68"/>
      <c r="G110" s="68">
        <v>5685</v>
      </c>
      <c r="H110" s="68" t="s">
        <v>213</v>
      </c>
      <c r="I110" s="68"/>
      <c r="J110" s="68">
        <v>13829</v>
      </c>
      <c r="K110" s="69" t="s">
        <v>214</v>
      </c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31"/>
      <c r="W110" s="31"/>
      <c r="X110" s="31"/>
      <c r="Y110" s="31"/>
      <c r="Z110" s="31"/>
    </row>
    <row r="111" spans="1:26" ht="72">
      <c r="A111" s="65">
        <v>29</v>
      </c>
      <c r="B111" s="66" t="s">
        <v>115</v>
      </c>
      <c r="C111" s="67" t="s">
        <v>215</v>
      </c>
      <c r="D111" s="68">
        <v>4326.3</v>
      </c>
      <c r="E111" s="69" t="s">
        <v>117</v>
      </c>
      <c r="F111" s="68" t="s">
        <v>118</v>
      </c>
      <c r="G111" s="68">
        <v>222</v>
      </c>
      <c r="H111" s="68" t="s">
        <v>216</v>
      </c>
      <c r="I111" s="68">
        <v>1</v>
      </c>
      <c r="J111" s="68">
        <v>1030</v>
      </c>
      <c r="K111" s="69" t="s">
        <v>217</v>
      </c>
      <c r="L111" s="69"/>
      <c r="M111" s="69"/>
      <c r="N111" s="69"/>
      <c r="O111" s="69"/>
      <c r="P111" s="69"/>
      <c r="Q111" s="69"/>
      <c r="R111" s="69"/>
      <c r="S111" s="69"/>
      <c r="T111" s="69"/>
      <c r="U111" s="69" t="s">
        <v>218</v>
      </c>
      <c r="V111" s="31"/>
      <c r="W111" s="31"/>
      <c r="X111" s="31"/>
      <c r="Y111" s="31"/>
      <c r="Z111" s="31"/>
    </row>
    <row r="112" spans="1:26" ht="24">
      <c r="A112" s="70"/>
      <c r="B112" s="71" t="s">
        <v>219</v>
      </c>
      <c r="C112" s="72" t="s">
        <v>83</v>
      </c>
      <c r="D112" s="73"/>
      <c r="E112" s="74"/>
      <c r="F112" s="73"/>
      <c r="G112" s="73">
        <v>14</v>
      </c>
      <c r="H112" s="73"/>
      <c r="I112" s="73"/>
      <c r="J112" s="73">
        <v>159</v>
      </c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31"/>
      <c r="W112" s="31"/>
      <c r="X112" s="31"/>
      <c r="Y112" s="31"/>
      <c r="Z112" s="31"/>
    </row>
    <row r="113" spans="1:26" ht="24">
      <c r="A113" s="70"/>
      <c r="B113" s="71" t="s">
        <v>220</v>
      </c>
      <c r="C113" s="72" t="s">
        <v>85</v>
      </c>
      <c r="D113" s="73"/>
      <c r="E113" s="74"/>
      <c r="F113" s="73"/>
      <c r="G113" s="73">
        <v>7</v>
      </c>
      <c r="H113" s="73"/>
      <c r="I113" s="73"/>
      <c r="J113" s="73">
        <v>76</v>
      </c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31"/>
      <c r="W113" s="31"/>
      <c r="X113" s="31"/>
      <c r="Y113" s="31"/>
      <c r="Z113" s="31"/>
    </row>
    <row r="114" spans="1:26" ht="12.75">
      <c r="A114" s="70"/>
      <c r="B114" s="71" t="s">
        <v>61</v>
      </c>
      <c r="C114" s="72" t="s">
        <v>62</v>
      </c>
      <c r="D114" s="73"/>
      <c r="E114" s="74"/>
      <c r="F114" s="73"/>
      <c r="G114" s="73">
        <v>243</v>
      </c>
      <c r="H114" s="73"/>
      <c r="I114" s="73"/>
      <c r="J114" s="73">
        <v>1265</v>
      </c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31"/>
      <c r="W114" s="31"/>
      <c r="X114" s="31"/>
      <c r="Y114" s="31"/>
      <c r="Z114" s="31"/>
    </row>
    <row r="115" spans="1:26" ht="36">
      <c r="A115" s="65">
        <v>30</v>
      </c>
      <c r="B115" s="66" t="s">
        <v>124</v>
      </c>
      <c r="C115" s="67">
        <v>5.12</v>
      </c>
      <c r="D115" s="68">
        <v>256</v>
      </c>
      <c r="E115" s="69" t="s">
        <v>125</v>
      </c>
      <c r="F115" s="68"/>
      <c r="G115" s="68">
        <v>1311</v>
      </c>
      <c r="H115" s="68" t="s">
        <v>221</v>
      </c>
      <c r="I115" s="68"/>
      <c r="J115" s="68">
        <v>1222</v>
      </c>
      <c r="K115" s="69" t="s">
        <v>222</v>
      </c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31"/>
      <c r="W115" s="31"/>
      <c r="X115" s="31"/>
      <c r="Y115" s="31"/>
      <c r="Z115" s="31"/>
    </row>
    <row r="116" spans="1:26" ht="96">
      <c r="A116" s="65">
        <v>31</v>
      </c>
      <c r="B116" s="66" t="s">
        <v>128</v>
      </c>
      <c r="C116" s="67" t="s">
        <v>223</v>
      </c>
      <c r="D116" s="68">
        <v>2860.69</v>
      </c>
      <c r="E116" s="69" t="s">
        <v>130</v>
      </c>
      <c r="F116" s="68" t="s">
        <v>131</v>
      </c>
      <c r="G116" s="68">
        <v>199</v>
      </c>
      <c r="H116" s="68" t="s">
        <v>224</v>
      </c>
      <c r="I116" s="68">
        <v>5</v>
      </c>
      <c r="J116" s="68">
        <v>2150</v>
      </c>
      <c r="K116" s="69" t="s">
        <v>225</v>
      </c>
      <c r="L116" s="69"/>
      <c r="M116" s="69"/>
      <c r="N116" s="69"/>
      <c r="O116" s="69"/>
      <c r="P116" s="69"/>
      <c r="Q116" s="69"/>
      <c r="R116" s="69"/>
      <c r="S116" s="69"/>
      <c r="T116" s="69"/>
      <c r="U116" s="69" t="s">
        <v>226</v>
      </c>
      <c r="V116" s="31"/>
      <c r="W116" s="31"/>
      <c r="X116" s="31"/>
      <c r="Y116" s="31"/>
      <c r="Z116" s="31"/>
    </row>
    <row r="117" spans="1:26" ht="24">
      <c r="A117" s="70"/>
      <c r="B117" s="71" t="s">
        <v>227</v>
      </c>
      <c r="C117" s="72" t="s">
        <v>136</v>
      </c>
      <c r="D117" s="73"/>
      <c r="E117" s="74"/>
      <c r="F117" s="73"/>
      <c r="G117" s="73">
        <v>147</v>
      </c>
      <c r="H117" s="73"/>
      <c r="I117" s="73"/>
      <c r="J117" s="73">
        <v>1618</v>
      </c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31"/>
      <c r="W117" s="31"/>
      <c r="X117" s="31"/>
      <c r="Y117" s="31"/>
      <c r="Z117" s="31"/>
    </row>
    <row r="118" spans="1:26" ht="24">
      <c r="A118" s="70"/>
      <c r="B118" s="71" t="s">
        <v>228</v>
      </c>
      <c r="C118" s="72" t="s">
        <v>138</v>
      </c>
      <c r="D118" s="73"/>
      <c r="E118" s="74"/>
      <c r="F118" s="73"/>
      <c r="G118" s="73">
        <v>73</v>
      </c>
      <c r="H118" s="73"/>
      <c r="I118" s="73"/>
      <c r="J118" s="73">
        <v>748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31"/>
      <c r="W118" s="31"/>
      <c r="X118" s="31"/>
      <c r="Y118" s="31"/>
      <c r="Z118" s="31"/>
    </row>
    <row r="119" spans="1:26" ht="12.75">
      <c r="A119" s="70"/>
      <c r="B119" s="71" t="s">
        <v>61</v>
      </c>
      <c r="C119" s="72" t="s">
        <v>62</v>
      </c>
      <c r="D119" s="73"/>
      <c r="E119" s="74"/>
      <c r="F119" s="73"/>
      <c r="G119" s="73">
        <v>419</v>
      </c>
      <c r="H119" s="73"/>
      <c r="I119" s="73"/>
      <c r="J119" s="73">
        <v>4516</v>
      </c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31"/>
      <c r="W119" s="31"/>
      <c r="X119" s="31"/>
      <c r="Y119" s="31"/>
      <c r="Z119" s="31"/>
    </row>
    <row r="120" spans="1:26" ht="48">
      <c r="A120" s="65">
        <v>32</v>
      </c>
      <c r="B120" s="66" t="s">
        <v>139</v>
      </c>
      <c r="C120" s="67">
        <v>7.312</v>
      </c>
      <c r="D120" s="68">
        <v>66.63</v>
      </c>
      <c r="E120" s="69" t="s">
        <v>140</v>
      </c>
      <c r="F120" s="68"/>
      <c r="G120" s="68">
        <v>487</v>
      </c>
      <c r="H120" s="68" t="s">
        <v>229</v>
      </c>
      <c r="I120" s="68"/>
      <c r="J120" s="68">
        <v>941</v>
      </c>
      <c r="K120" s="69" t="s">
        <v>230</v>
      </c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31"/>
      <c r="W120" s="31"/>
      <c r="X120" s="31"/>
      <c r="Y120" s="31"/>
      <c r="Z120" s="31"/>
    </row>
    <row r="121" spans="1:26" ht="60">
      <c r="A121" s="65">
        <v>33</v>
      </c>
      <c r="B121" s="66" t="s">
        <v>143</v>
      </c>
      <c r="C121" s="67" t="s">
        <v>231</v>
      </c>
      <c r="D121" s="68">
        <v>104.58</v>
      </c>
      <c r="E121" s="69" t="s">
        <v>145</v>
      </c>
      <c r="F121" s="68">
        <v>5.16</v>
      </c>
      <c r="G121" s="68">
        <v>20</v>
      </c>
      <c r="H121" s="68" t="s">
        <v>232</v>
      </c>
      <c r="I121" s="68">
        <v>1</v>
      </c>
      <c r="J121" s="68">
        <v>241</v>
      </c>
      <c r="K121" s="69" t="s">
        <v>233</v>
      </c>
      <c r="L121" s="69"/>
      <c r="M121" s="69"/>
      <c r="N121" s="69"/>
      <c r="O121" s="69"/>
      <c r="P121" s="69"/>
      <c r="Q121" s="69"/>
      <c r="R121" s="69"/>
      <c r="S121" s="69"/>
      <c r="T121" s="69"/>
      <c r="U121" s="69">
        <v>6</v>
      </c>
      <c r="V121" s="31"/>
      <c r="W121" s="31"/>
      <c r="X121" s="31"/>
      <c r="Y121" s="31"/>
      <c r="Z121" s="31"/>
    </row>
    <row r="122" spans="1:26" ht="24">
      <c r="A122" s="70"/>
      <c r="B122" s="71" t="s">
        <v>234</v>
      </c>
      <c r="C122" s="72" t="s">
        <v>83</v>
      </c>
      <c r="D122" s="73"/>
      <c r="E122" s="74"/>
      <c r="F122" s="73"/>
      <c r="G122" s="73">
        <v>18</v>
      </c>
      <c r="H122" s="73"/>
      <c r="I122" s="73"/>
      <c r="J122" s="73">
        <v>205</v>
      </c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31"/>
      <c r="W122" s="31"/>
      <c r="X122" s="31"/>
      <c r="Y122" s="31"/>
      <c r="Z122" s="31"/>
    </row>
    <row r="123" spans="1:26" ht="24">
      <c r="A123" s="70"/>
      <c r="B123" s="71" t="s">
        <v>235</v>
      </c>
      <c r="C123" s="72" t="s">
        <v>85</v>
      </c>
      <c r="D123" s="73"/>
      <c r="E123" s="74"/>
      <c r="F123" s="73"/>
      <c r="G123" s="73">
        <v>9</v>
      </c>
      <c r="H123" s="73"/>
      <c r="I123" s="73"/>
      <c r="J123" s="73">
        <v>98</v>
      </c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31"/>
      <c r="W123" s="31"/>
      <c r="X123" s="31"/>
      <c r="Y123" s="31"/>
      <c r="Z123" s="31"/>
    </row>
    <row r="124" spans="1:26" ht="12.75">
      <c r="A124" s="70"/>
      <c r="B124" s="71" t="s">
        <v>61</v>
      </c>
      <c r="C124" s="72" t="s">
        <v>62</v>
      </c>
      <c r="D124" s="73"/>
      <c r="E124" s="74"/>
      <c r="F124" s="73"/>
      <c r="G124" s="73">
        <v>47</v>
      </c>
      <c r="H124" s="73"/>
      <c r="I124" s="73"/>
      <c r="J124" s="73">
        <v>544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31"/>
      <c r="W124" s="31"/>
      <c r="X124" s="31"/>
      <c r="Y124" s="31"/>
      <c r="Z124" s="31"/>
    </row>
    <row r="125" spans="1:26" ht="36">
      <c r="A125" s="65">
        <v>34</v>
      </c>
      <c r="B125" s="66" t="s">
        <v>150</v>
      </c>
      <c r="C125" s="67">
        <v>21.08</v>
      </c>
      <c r="D125" s="68">
        <v>31.72</v>
      </c>
      <c r="E125" s="69" t="s">
        <v>151</v>
      </c>
      <c r="F125" s="68"/>
      <c r="G125" s="68">
        <v>669</v>
      </c>
      <c r="H125" s="68" t="s">
        <v>236</v>
      </c>
      <c r="I125" s="68"/>
      <c r="J125" s="68">
        <v>1030</v>
      </c>
      <c r="K125" s="69" t="s">
        <v>237</v>
      </c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31"/>
      <c r="W125" s="31"/>
      <c r="X125" s="31"/>
      <c r="Y125" s="31"/>
      <c r="Z125" s="31"/>
    </row>
    <row r="126" spans="1:26" ht="60">
      <c r="A126" s="65">
        <v>35</v>
      </c>
      <c r="B126" s="66" t="s">
        <v>154</v>
      </c>
      <c r="C126" s="67" t="s">
        <v>231</v>
      </c>
      <c r="D126" s="68">
        <v>330.9</v>
      </c>
      <c r="E126" s="69" t="s">
        <v>156</v>
      </c>
      <c r="F126" s="68"/>
      <c r="G126" s="68">
        <v>62</v>
      </c>
      <c r="H126" s="68" t="s">
        <v>238</v>
      </c>
      <c r="I126" s="68"/>
      <c r="J126" s="68">
        <v>350</v>
      </c>
      <c r="K126" s="69" t="s">
        <v>239</v>
      </c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31"/>
      <c r="W126" s="31"/>
      <c r="X126" s="31"/>
      <c r="Y126" s="31"/>
      <c r="Z126" s="31"/>
    </row>
    <row r="127" spans="1:26" ht="24">
      <c r="A127" s="70"/>
      <c r="B127" s="71" t="s">
        <v>240</v>
      </c>
      <c r="C127" s="72" t="s">
        <v>83</v>
      </c>
      <c r="D127" s="73"/>
      <c r="E127" s="74"/>
      <c r="F127" s="73"/>
      <c r="G127" s="73">
        <v>17</v>
      </c>
      <c r="H127" s="73"/>
      <c r="I127" s="73"/>
      <c r="J127" s="73">
        <v>184</v>
      </c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31"/>
      <c r="W127" s="31"/>
      <c r="X127" s="31"/>
      <c r="Y127" s="31"/>
      <c r="Z127" s="31"/>
    </row>
    <row r="128" spans="1:26" ht="24">
      <c r="A128" s="70"/>
      <c r="B128" s="71" t="s">
        <v>241</v>
      </c>
      <c r="C128" s="72" t="s">
        <v>85</v>
      </c>
      <c r="D128" s="73"/>
      <c r="E128" s="74"/>
      <c r="F128" s="73"/>
      <c r="G128" s="73">
        <v>9</v>
      </c>
      <c r="H128" s="73"/>
      <c r="I128" s="73"/>
      <c r="J128" s="73">
        <v>88</v>
      </c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31"/>
      <c r="W128" s="31"/>
      <c r="X128" s="31"/>
      <c r="Y128" s="31"/>
      <c r="Z128" s="31"/>
    </row>
    <row r="129" spans="1:26" ht="12.75">
      <c r="A129" s="70"/>
      <c r="B129" s="71" t="s">
        <v>61</v>
      </c>
      <c r="C129" s="72" t="s">
        <v>62</v>
      </c>
      <c r="D129" s="73"/>
      <c r="E129" s="74"/>
      <c r="F129" s="73"/>
      <c r="G129" s="73">
        <v>88</v>
      </c>
      <c r="H129" s="73"/>
      <c r="I129" s="73"/>
      <c r="J129" s="73">
        <v>622</v>
      </c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31"/>
      <c r="W129" s="31"/>
      <c r="X129" s="31"/>
      <c r="Y129" s="31"/>
      <c r="Z129" s="31"/>
    </row>
    <row r="130" spans="1:26" ht="36">
      <c r="A130" s="65">
        <v>36</v>
      </c>
      <c r="B130" s="66" t="s">
        <v>161</v>
      </c>
      <c r="C130" s="67">
        <v>-18.82</v>
      </c>
      <c r="D130" s="68">
        <v>2.2</v>
      </c>
      <c r="E130" s="69" t="s">
        <v>162</v>
      </c>
      <c r="F130" s="68"/>
      <c r="G130" s="68">
        <v>-41</v>
      </c>
      <c r="H130" s="68" t="s">
        <v>242</v>
      </c>
      <c r="I130" s="68"/>
      <c r="J130" s="68">
        <v>-119</v>
      </c>
      <c r="K130" s="69" t="s">
        <v>243</v>
      </c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31"/>
      <c r="W130" s="31"/>
      <c r="X130" s="31"/>
      <c r="Y130" s="31"/>
      <c r="Z130" s="31"/>
    </row>
    <row r="131" spans="1:26" ht="36">
      <c r="A131" s="65">
        <v>37</v>
      </c>
      <c r="B131" s="66" t="s">
        <v>165</v>
      </c>
      <c r="C131" s="67">
        <v>18.82</v>
      </c>
      <c r="D131" s="68">
        <v>7.46</v>
      </c>
      <c r="E131" s="69" t="s">
        <v>166</v>
      </c>
      <c r="F131" s="68"/>
      <c r="G131" s="68">
        <v>140</v>
      </c>
      <c r="H131" s="68" t="s">
        <v>244</v>
      </c>
      <c r="I131" s="68"/>
      <c r="J131" s="68">
        <v>288</v>
      </c>
      <c r="K131" s="69" t="s">
        <v>245</v>
      </c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31"/>
      <c r="W131" s="31"/>
      <c r="X131" s="31"/>
      <c r="Y131" s="31"/>
      <c r="Z131" s="31"/>
    </row>
    <row r="132" spans="1:26" ht="60">
      <c r="A132" s="65">
        <v>38</v>
      </c>
      <c r="B132" s="66" t="s">
        <v>169</v>
      </c>
      <c r="C132" s="67" t="s">
        <v>246</v>
      </c>
      <c r="D132" s="68">
        <v>2720.45</v>
      </c>
      <c r="E132" s="69" t="s">
        <v>171</v>
      </c>
      <c r="F132" s="68" t="s">
        <v>172</v>
      </c>
      <c r="G132" s="68">
        <v>130</v>
      </c>
      <c r="H132" s="68" t="s">
        <v>247</v>
      </c>
      <c r="I132" s="68"/>
      <c r="J132" s="68">
        <v>776</v>
      </c>
      <c r="K132" s="69" t="s">
        <v>248</v>
      </c>
      <c r="L132" s="69"/>
      <c r="M132" s="69"/>
      <c r="N132" s="69"/>
      <c r="O132" s="69"/>
      <c r="P132" s="69"/>
      <c r="Q132" s="69"/>
      <c r="R132" s="69"/>
      <c r="S132" s="69"/>
      <c r="T132" s="69"/>
      <c r="U132" s="69" t="s">
        <v>249</v>
      </c>
      <c r="V132" s="31"/>
      <c r="W132" s="31"/>
      <c r="X132" s="31"/>
      <c r="Y132" s="31"/>
      <c r="Z132" s="31"/>
    </row>
    <row r="133" spans="1:26" ht="24">
      <c r="A133" s="70"/>
      <c r="B133" s="71" t="s">
        <v>250</v>
      </c>
      <c r="C133" s="72" t="s">
        <v>177</v>
      </c>
      <c r="D133" s="73"/>
      <c r="E133" s="74"/>
      <c r="F133" s="73"/>
      <c r="G133" s="73">
        <v>17</v>
      </c>
      <c r="H133" s="73"/>
      <c r="I133" s="73"/>
      <c r="J133" s="73">
        <v>199</v>
      </c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31"/>
      <c r="W133" s="31"/>
      <c r="X133" s="31"/>
      <c r="Y133" s="31"/>
      <c r="Z133" s="31"/>
    </row>
    <row r="134" spans="1:26" ht="24">
      <c r="A134" s="70"/>
      <c r="B134" s="71" t="s">
        <v>251</v>
      </c>
      <c r="C134" s="72" t="s">
        <v>179</v>
      </c>
      <c r="D134" s="73"/>
      <c r="E134" s="74"/>
      <c r="F134" s="73"/>
      <c r="G134" s="73">
        <v>14</v>
      </c>
      <c r="H134" s="73"/>
      <c r="I134" s="73"/>
      <c r="J134" s="73">
        <v>146</v>
      </c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31"/>
      <c r="W134" s="31"/>
      <c r="X134" s="31"/>
      <c r="Y134" s="31"/>
      <c r="Z134" s="31"/>
    </row>
    <row r="135" spans="1:26" ht="12.75">
      <c r="A135" s="70"/>
      <c r="B135" s="71" t="s">
        <v>61</v>
      </c>
      <c r="C135" s="72" t="s">
        <v>62</v>
      </c>
      <c r="D135" s="73"/>
      <c r="E135" s="74"/>
      <c r="F135" s="73"/>
      <c r="G135" s="73">
        <v>161</v>
      </c>
      <c r="H135" s="73"/>
      <c r="I135" s="73"/>
      <c r="J135" s="73">
        <v>1121</v>
      </c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31"/>
      <c r="W135" s="31"/>
      <c r="X135" s="31"/>
      <c r="Y135" s="31"/>
      <c r="Z135" s="31"/>
    </row>
    <row r="136" spans="1:26" ht="60">
      <c r="A136" s="65">
        <v>39</v>
      </c>
      <c r="B136" s="66" t="s">
        <v>180</v>
      </c>
      <c r="C136" s="67">
        <v>0.7799</v>
      </c>
      <c r="D136" s="68">
        <v>44.21</v>
      </c>
      <c r="E136" s="69"/>
      <c r="F136" s="68">
        <v>44.21</v>
      </c>
      <c r="G136" s="68">
        <v>34</v>
      </c>
      <c r="H136" s="68"/>
      <c r="I136" s="68">
        <v>34</v>
      </c>
      <c r="J136" s="68">
        <v>311</v>
      </c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>
        <v>311</v>
      </c>
      <c r="V136" s="31"/>
      <c r="W136" s="31"/>
      <c r="X136" s="31"/>
      <c r="Y136" s="31"/>
      <c r="Z136" s="31"/>
    </row>
    <row r="137" spans="1:26" ht="12.75">
      <c r="A137" s="70"/>
      <c r="B137" s="71" t="s">
        <v>61</v>
      </c>
      <c r="C137" s="72" t="s">
        <v>62</v>
      </c>
      <c r="D137" s="73"/>
      <c r="E137" s="74"/>
      <c r="F137" s="73"/>
      <c r="G137" s="73">
        <v>34</v>
      </c>
      <c r="H137" s="73"/>
      <c r="I137" s="73"/>
      <c r="J137" s="73">
        <v>311</v>
      </c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31"/>
      <c r="W137" s="31"/>
      <c r="X137" s="31"/>
      <c r="Y137" s="31"/>
      <c r="Z137" s="31"/>
    </row>
    <row r="138" spans="1:26" ht="72">
      <c r="A138" s="65">
        <v>40</v>
      </c>
      <c r="B138" s="66" t="s">
        <v>181</v>
      </c>
      <c r="C138" s="67">
        <v>0.7799</v>
      </c>
      <c r="D138" s="68">
        <v>28.42</v>
      </c>
      <c r="E138" s="69"/>
      <c r="F138" s="68">
        <v>28.42</v>
      </c>
      <c r="G138" s="68">
        <v>22</v>
      </c>
      <c r="H138" s="68"/>
      <c r="I138" s="68">
        <v>22</v>
      </c>
      <c r="J138" s="68">
        <v>104</v>
      </c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>
        <v>104</v>
      </c>
      <c r="V138" s="31"/>
      <c r="W138" s="31"/>
      <c r="X138" s="31"/>
      <c r="Y138" s="31"/>
      <c r="Z138" s="31"/>
    </row>
    <row r="139" spans="1:26" ht="12.75">
      <c r="A139" s="75"/>
      <c r="B139" s="76" t="s">
        <v>61</v>
      </c>
      <c r="C139" s="77" t="s">
        <v>62</v>
      </c>
      <c r="D139" s="78"/>
      <c r="E139" s="79"/>
      <c r="F139" s="78"/>
      <c r="G139" s="78">
        <v>22</v>
      </c>
      <c r="H139" s="78"/>
      <c r="I139" s="78"/>
      <c r="J139" s="78">
        <v>104</v>
      </c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31"/>
      <c r="W139" s="31"/>
      <c r="X139" s="31"/>
      <c r="Y139" s="31"/>
      <c r="Z139" s="31"/>
    </row>
    <row r="140" spans="1:26" ht="37.5" customHeight="1">
      <c r="A140" s="124" t="s">
        <v>252</v>
      </c>
      <c r="B140" s="125"/>
      <c r="C140" s="125"/>
      <c r="D140" s="125"/>
      <c r="E140" s="125"/>
      <c r="F140" s="125"/>
      <c r="G140" s="81">
        <v>20320</v>
      </c>
      <c r="H140" s="81"/>
      <c r="I140" s="81"/>
      <c r="J140" s="81">
        <v>58853</v>
      </c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31"/>
      <c r="W140" s="31"/>
      <c r="X140" s="31"/>
      <c r="Y140" s="31"/>
      <c r="Z140" s="31"/>
    </row>
    <row r="141" spans="1:26" ht="36">
      <c r="A141" s="126" t="s">
        <v>253</v>
      </c>
      <c r="B141" s="127"/>
      <c r="C141" s="127"/>
      <c r="D141" s="127"/>
      <c r="E141" s="127"/>
      <c r="F141" s="127"/>
      <c r="G141" s="68">
        <v>68069</v>
      </c>
      <c r="H141" s="68" t="s">
        <v>254</v>
      </c>
      <c r="I141" s="68" t="s">
        <v>255</v>
      </c>
      <c r="J141" s="68">
        <v>175776</v>
      </c>
      <c r="K141" s="69" t="s">
        <v>256</v>
      </c>
      <c r="L141" s="69"/>
      <c r="M141" s="69"/>
      <c r="N141" s="69"/>
      <c r="O141" s="69"/>
      <c r="P141" s="69"/>
      <c r="Q141" s="69"/>
      <c r="R141" s="69"/>
      <c r="S141" s="69"/>
      <c r="T141" s="69"/>
      <c r="U141" s="69" t="s">
        <v>257</v>
      </c>
      <c r="V141" s="31"/>
      <c r="W141" s="31"/>
      <c r="X141" s="31"/>
      <c r="Y141" s="31"/>
      <c r="Z141" s="31"/>
    </row>
    <row r="142" spans="1:26" ht="12.75">
      <c r="A142" s="126" t="s">
        <v>258</v>
      </c>
      <c r="B142" s="127"/>
      <c r="C142" s="127"/>
      <c r="D142" s="127"/>
      <c r="E142" s="127"/>
      <c r="F142" s="127"/>
      <c r="G142" s="68"/>
      <c r="H142" s="68"/>
      <c r="I142" s="68"/>
      <c r="J142" s="68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31"/>
      <c r="W142" s="31"/>
      <c r="X142" s="31"/>
      <c r="Y142" s="31"/>
      <c r="Z142" s="31"/>
    </row>
    <row r="143" spans="1:26" ht="12.75">
      <c r="A143" s="126" t="s">
        <v>259</v>
      </c>
      <c r="B143" s="127"/>
      <c r="C143" s="127"/>
      <c r="D143" s="127"/>
      <c r="E143" s="127"/>
      <c r="F143" s="127"/>
      <c r="G143" s="68">
        <v>1929</v>
      </c>
      <c r="H143" s="68"/>
      <c r="I143" s="68"/>
      <c r="J143" s="68">
        <v>25207</v>
      </c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31"/>
      <c r="W143" s="31"/>
      <c r="X143" s="31"/>
      <c r="Y143" s="31"/>
      <c r="Z143" s="31"/>
    </row>
    <row r="144" spans="1:26" ht="12.75">
      <c r="A144" s="126" t="s">
        <v>260</v>
      </c>
      <c r="B144" s="127"/>
      <c r="C144" s="127"/>
      <c r="D144" s="127"/>
      <c r="E144" s="127"/>
      <c r="F144" s="127"/>
      <c r="G144" s="68">
        <v>65674</v>
      </c>
      <c r="H144" s="68"/>
      <c r="I144" s="68"/>
      <c r="J144" s="68">
        <v>147702</v>
      </c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31"/>
      <c r="W144" s="31"/>
      <c r="X144" s="31"/>
      <c r="Y144" s="31"/>
      <c r="Z144" s="31"/>
    </row>
    <row r="145" spans="1:26" ht="12.75">
      <c r="A145" s="126" t="s">
        <v>261</v>
      </c>
      <c r="B145" s="127"/>
      <c r="C145" s="127"/>
      <c r="D145" s="127"/>
      <c r="E145" s="127"/>
      <c r="F145" s="127"/>
      <c r="G145" s="68">
        <v>481</v>
      </c>
      <c r="H145" s="68"/>
      <c r="I145" s="68"/>
      <c r="J145" s="68">
        <v>3063</v>
      </c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31"/>
      <c r="W145" s="31"/>
      <c r="X145" s="31"/>
      <c r="Y145" s="31"/>
      <c r="Z145" s="31"/>
    </row>
    <row r="146" spans="1:26" ht="12.75">
      <c r="A146" s="128" t="s">
        <v>262</v>
      </c>
      <c r="B146" s="129"/>
      <c r="C146" s="129"/>
      <c r="D146" s="129"/>
      <c r="E146" s="129"/>
      <c r="F146" s="129"/>
      <c r="G146" s="80">
        <v>1868</v>
      </c>
      <c r="H146" s="80"/>
      <c r="I146" s="80"/>
      <c r="J146" s="80">
        <v>20715</v>
      </c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31"/>
      <c r="W146" s="31"/>
      <c r="X146" s="31"/>
      <c r="Y146" s="31"/>
      <c r="Z146" s="31"/>
    </row>
    <row r="147" spans="1:26" ht="12.75">
      <c r="A147" s="128" t="s">
        <v>263</v>
      </c>
      <c r="B147" s="129"/>
      <c r="C147" s="129"/>
      <c r="D147" s="129"/>
      <c r="E147" s="129"/>
      <c r="F147" s="129"/>
      <c r="G147" s="80">
        <v>1045</v>
      </c>
      <c r="H147" s="80"/>
      <c r="I147" s="80"/>
      <c r="J147" s="80">
        <v>10890</v>
      </c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31"/>
      <c r="W147" s="31"/>
      <c r="X147" s="31"/>
      <c r="Y147" s="31"/>
      <c r="Z147" s="31"/>
    </row>
    <row r="148" spans="1:26" ht="12.75">
      <c r="A148" s="128" t="s">
        <v>264</v>
      </c>
      <c r="B148" s="129"/>
      <c r="C148" s="129"/>
      <c r="D148" s="129"/>
      <c r="E148" s="129"/>
      <c r="F148" s="129"/>
      <c r="G148" s="80"/>
      <c r="H148" s="80"/>
      <c r="I148" s="80"/>
      <c r="J148" s="80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31"/>
      <c r="W148" s="31"/>
      <c r="X148" s="31"/>
      <c r="Y148" s="31"/>
      <c r="Z148" s="31"/>
    </row>
    <row r="149" spans="1:26" ht="12.75">
      <c r="A149" s="126" t="s">
        <v>265</v>
      </c>
      <c r="B149" s="127"/>
      <c r="C149" s="127"/>
      <c r="D149" s="127"/>
      <c r="E149" s="127"/>
      <c r="F149" s="127"/>
      <c r="G149" s="68">
        <v>1001</v>
      </c>
      <c r="H149" s="68"/>
      <c r="I149" s="68"/>
      <c r="J149" s="68">
        <v>11648</v>
      </c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31"/>
      <c r="W149" s="31"/>
      <c r="X149" s="31"/>
      <c r="Y149" s="31"/>
      <c r="Z149" s="31"/>
    </row>
    <row r="150" spans="1:26" ht="12.75">
      <c r="A150" s="126" t="s">
        <v>266</v>
      </c>
      <c r="B150" s="127"/>
      <c r="C150" s="127"/>
      <c r="D150" s="127"/>
      <c r="E150" s="127"/>
      <c r="F150" s="127"/>
      <c r="G150" s="68">
        <v>65989</v>
      </c>
      <c r="H150" s="68"/>
      <c r="I150" s="68"/>
      <c r="J150" s="68">
        <v>170827</v>
      </c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31"/>
      <c r="W150" s="31"/>
      <c r="X150" s="31"/>
      <c r="Y150" s="31"/>
      <c r="Z150" s="31"/>
    </row>
    <row r="151" spans="1:26" ht="12.75">
      <c r="A151" s="126" t="s">
        <v>267</v>
      </c>
      <c r="B151" s="127"/>
      <c r="C151" s="127"/>
      <c r="D151" s="127"/>
      <c r="E151" s="127"/>
      <c r="F151" s="127"/>
      <c r="G151" s="68">
        <v>3140</v>
      </c>
      <c r="H151" s="68"/>
      <c r="I151" s="68"/>
      <c r="J151" s="68">
        <v>18915</v>
      </c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31"/>
      <c r="W151" s="31"/>
      <c r="X151" s="31"/>
      <c r="Y151" s="31"/>
      <c r="Z151" s="31"/>
    </row>
    <row r="152" spans="1:26" ht="12.75">
      <c r="A152" s="126" t="s">
        <v>268</v>
      </c>
      <c r="B152" s="127"/>
      <c r="C152" s="127"/>
      <c r="D152" s="127"/>
      <c r="E152" s="127"/>
      <c r="F152" s="127"/>
      <c r="G152" s="68">
        <v>650</v>
      </c>
      <c r="H152" s="68"/>
      <c r="I152" s="68"/>
      <c r="J152" s="68">
        <v>4508</v>
      </c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31"/>
      <c r="W152" s="31"/>
      <c r="X152" s="31"/>
      <c r="Y152" s="31"/>
      <c r="Z152" s="31"/>
    </row>
    <row r="153" spans="1:26" ht="12.75">
      <c r="A153" s="126" t="s">
        <v>269</v>
      </c>
      <c r="B153" s="127"/>
      <c r="C153" s="127"/>
      <c r="D153" s="127"/>
      <c r="E153" s="127"/>
      <c r="F153" s="127"/>
      <c r="G153" s="68">
        <v>123</v>
      </c>
      <c r="H153" s="68"/>
      <c r="I153" s="68"/>
      <c r="J153" s="68">
        <v>1111</v>
      </c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31"/>
      <c r="W153" s="31"/>
      <c r="X153" s="31"/>
      <c r="Y153" s="31"/>
      <c r="Z153" s="31"/>
    </row>
    <row r="154" spans="1:26" ht="12.75">
      <c r="A154" s="126" t="s">
        <v>270</v>
      </c>
      <c r="B154" s="127"/>
      <c r="C154" s="127"/>
      <c r="D154" s="127"/>
      <c r="E154" s="127"/>
      <c r="F154" s="127"/>
      <c r="G154" s="68">
        <v>79</v>
      </c>
      <c r="H154" s="68"/>
      <c r="I154" s="68"/>
      <c r="J154" s="68">
        <v>372</v>
      </c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31"/>
      <c r="W154" s="31"/>
      <c r="X154" s="31"/>
      <c r="Y154" s="31"/>
      <c r="Z154" s="31"/>
    </row>
    <row r="155" spans="1:26" ht="12.75">
      <c r="A155" s="126" t="s">
        <v>271</v>
      </c>
      <c r="B155" s="127"/>
      <c r="C155" s="127"/>
      <c r="D155" s="127"/>
      <c r="E155" s="127"/>
      <c r="F155" s="127"/>
      <c r="G155" s="68">
        <v>70982</v>
      </c>
      <c r="H155" s="68"/>
      <c r="I155" s="68"/>
      <c r="J155" s="68">
        <v>207381</v>
      </c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31"/>
      <c r="W155" s="31"/>
      <c r="X155" s="31"/>
      <c r="Y155" s="31"/>
      <c r="Z155" s="31"/>
    </row>
    <row r="156" spans="1:26" ht="12.75">
      <c r="A156" s="126" t="s">
        <v>272</v>
      </c>
      <c r="B156" s="127"/>
      <c r="C156" s="127"/>
      <c r="D156" s="127"/>
      <c r="E156" s="127"/>
      <c r="F156" s="127"/>
      <c r="G156" s="68"/>
      <c r="H156" s="68"/>
      <c r="I156" s="68"/>
      <c r="J156" s="107">
        <v>41476.2</v>
      </c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31"/>
      <c r="W156" s="31"/>
      <c r="X156" s="31"/>
      <c r="Y156" s="31"/>
      <c r="Z156" s="31"/>
    </row>
    <row r="157" spans="1:26" ht="12.75">
      <c r="A157" s="128" t="s">
        <v>273</v>
      </c>
      <c r="B157" s="129"/>
      <c r="C157" s="129"/>
      <c r="D157" s="129"/>
      <c r="E157" s="129"/>
      <c r="F157" s="129"/>
      <c r="G157" s="80">
        <v>70982</v>
      </c>
      <c r="H157" s="80"/>
      <c r="I157" s="80"/>
      <c r="J157" s="108">
        <v>248857.2</v>
      </c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31"/>
      <c r="W157" s="31"/>
      <c r="X157" s="31"/>
      <c r="Y157" s="31"/>
      <c r="Z157" s="31"/>
    </row>
    <row r="158" spans="1:26" ht="12.75">
      <c r="A158" s="26"/>
      <c r="B158" s="27"/>
      <c r="C158" s="28"/>
      <c r="D158" s="29"/>
      <c r="E158" s="30"/>
      <c r="F158" s="29"/>
      <c r="G158" s="29"/>
      <c r="H158" s="29"/>
      <c r="I158" s="29"/>
      <c r="J158" s="29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1"/>
      <c r="W158" s="31"/>
      <c r="X158" s="31"/>
      <c r="Y158" s="31"/>
      <c r="Z158" s="31"/>
    </row>
    <row r="159" spans="1:26" ht="12.75">
      <c r="A159" s="26"/>
      <c r="B159" s="27"/>
      <c r="C159" s="28"/>
      <c r="D159" s="29"/>
      <c r="E159" s="30"/>
      <c r="F159" s="29"/>
      <c r="G159" s="29"/>
      <c r="H159" s="29"/>
      <c r="I159" s="29"/>
      <c r="J159" s="29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1"/>
      <c r="W159" s="31"/>
      <c r="X159" s="31"/>
      <c r="Y159" s="31"/>
      <c r="Z159" s="31"/>
    </row>
    <row r="160" spans="1:26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1"/>
      <c r="W160" s="31"/>
      <c r="X160" s="31"/>
      <c r="Y160" s="31"/>
      <c r="Z160" s="31"/>
    </row>
    <row r="161" spans="1:26" ht="12.75">
      <c r="A161" s="32"/>
      <c r="B161" s="56" t="s">
        <v>40</v>
      </c>
      <c r="C161" s="57"/>
      <c r="D161" s="58"/>
      <c r="E161" s="58"/>
      <c r="F161" s="57"/>
      <c r="G161" s="59">
        <f>IF(ISBLANK(X20),"",ROUND(Y20/X20,2)*100)</f>
        <v>97</v>
      </c>
      <c r="H161" s="4"/>
      <c r="I161" s="4"/>
      <c r="J161" s="59">
        <f>IF(ISBLANK(X21),"",ROUND(Y21/X21,2)*100)</f>
        <v>82</v>
      </c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1"/>
      <c r="W161" s="31"/>
      <c r="X161" s="31"/>
      <c r="Y161" s="31"/>
      <c r="Z161" s="31"/>
    </row>
    <row r="162" spans="1:26" ht="12.75">
      <c r="A162" s="32"/>
      <c r="B162" s="56" t="s">
        <v>41</v>
      </c>
      <c r="C162" s="57"/>
      <c r="D162" s="58"/>
      <c r="E162" s="58"/>
      <c r="F162" s="57"/>
      <c r="G162" s="22">
        <f>IF(ISBLANK(X20),"",ROUND(Z20/X20,2)*100)</f>
        <v>54</v>
      </c>
      <c r="H162" s="6"/>
      <c r="I162" s="6"/>
      <c r="J162" s="22">
        <f>IF(ISBLANK(X21),"",ROUND(Z21/X21,2)*100)</f>
        <v>43</v>
      </c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1"/>
      <c r="W162" s="31"/>
      <c r="X162" s="31"/>
      <c r="Y162" s="31"/>
      <c r="Z162" s="31"/>
    </row>
    <row r="163" spans="1:26" ht="12.7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1"/>
      <c r="W163" s="31"/>
      <c r="X163" s="31"/>
      <c r="Y163" s="31"/>
      <c r="Z163" s="31"/>
    </row>
    <row r="164" spans="1:26" ht="12.75">
      <c r="A164" s="62" t="s">
        <v>49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>
      <c r="A165" s="3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>
      <c r="A166" s="62" t="s">
        <v>50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>
      <c r="A167" s="2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6"/>
      <c r="W167" s="6"/>
      <c r="X167" s="6"/>
      <c r="Y167" s="6"/>
      <c r="Z167" s="6"/>
    </row>
    <row r="168" spans="22:26" ht="12.75">
      <c r="V168" s="33"/>
      <c r="W168" s="33"/>
      <c r="X168" s="33"/>
      <c r="Y168" s="33"/>
      <c r="Z168" s="33"/>
    </row>
  </sheetData>
  <sheetProtection/>
  <mergeCells count="46">
    <mergeCell ref="A155:F155"/>
    <mergeCell ref="A156:F156"/>
    <mergeCell ref="A157:F157"/>
    <mergeCell ref="G17:I17"/>
    <mergeCell ref="A149:F149"/>
    <mergeCell ref="A150:F150"/>
    <mergeCell ref="A151:F151"/>
    <mergeCell ref="A152:F152"/>
    <mergeCell ref="A153:F153"/>
    <mergeCell ref="A154:F154"/>
    <mergeCell ref="A143:F143"/>
    <mergeCell ref="A144:F144"/>
    <mergeCell ref="A145:F145"/>
    <mergeCell ref="A146:F146"/>
    <mergeCell ref="A147:F147"/>
    <mergeCell ref="A148:F148"/>
    <mergeCell ref="A30:U30"/>
    <mergeCell ref="A87:F87"/>
    <mergeCell ref="A88:U88"/>
    <mergeCell ref="A140:F140"/>
    <mergeCell ref="A141:F141"/>
    <mergeCell ref="A142:F142"/>
    <mergeCell ref="J18:K18"/>
    <mergeCell ref="J19:K19"/>
    <mergeCell ref="A11:U11"/>
    <mergeCell ref="A12:U12"/>
    <mergeCell ref="A13:U13"/>
    <mergeCell ref="A14:U14"/>
    <mergeCell ref="J16:U16"/>
    <mergeCell ref="A26:A28"/>
    <mergeCell ref="B26:B28"/>
    <mergeCell ref="C26:C28"/>
    <mergeCell ref="D26:F26"/>
    <mergeCell ref="D27:D28"/>
    <mergeCell ref="J26:U26"/>
    <mergeCell ref="G27:G28"/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88"/>
  <sheetViews>
    <sheetView showGridLines="0" tabSelected="1" zoomScalePageLayoutView="0" workbookViewId="0" topLeftCell="A64">
      <selection activeCell="A82" sqref="A82:F82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7" customFormat="1" ht="12.75">
      <c r="A2" s="8" t="s">
        <v>46</v>
      </c>
      <c r="B2" s="6"/>
      <c r="C2" s="6"/>
      <c r="D2" s="6"/>
      <c r="L2" s="34"/>
    </row>
    <row r="3" spans="1:12" s="7" customFormat="1" ht="12.75">
      <c r="A3" s="5"/>
      <c r="B3" s="6"/>
      <c r="C3" s="6"/>
      <c r="D3" s="6"/>
      <c r="L3" s="34"/>
    </row>
    <row r="4" spans="1:12" s="7" customFormat="1" ht="12.75">
      <c r="A4" s="8" t="s">
        <v>47</v>
      </c>
      <c r="B4" s="6"/>
      <c r="C4" s="6"/>
      <c r="D4" s="6"/>
      <c r="L4" s="34"/>
    </row>
    <row r="5" spans="1:23" s="7" customFormat="1" ht="15">
      <c r="A5" s="119" t="s">
        <v>37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9"/>
      <c r="P5" s="9"/>
      <c r="Q5" s="9"/>
      <c r="R5" s="9"/>
      <c r="S5" s="9"/>
      <c r="T5" s="9"/>
      <c r="U5" s="9"/>
      <c r="V5" s="9"/>
      <c r="W5" s="9"/>
    </row>
    <row r="6" spans="1:23" s="7" customFormat="1" ht="12">
      <c r="A6" s="120" t="s">
        <v>33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0"/>
      <c r="P6" s="10"/>
      <c r="Q6" s="10"/>
      <c r="R6" s="10"/>
      <c r="S6" s="10"/>
      <c r="T6" s="10"/>
      <c r="U6" s="10"/>
      <c r="V6" s="10"/>
      <c r="W6" s="10"/>
    </row>
    <row r="7" spans="1:23" s="7" customFormat="1" ht="12">
      <c r="A7" s="120" t="s">
        <v>48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12">
      <c r="A8" s="121" t="s">
        <v>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8"/>
      <c r="P8" s="8"/>
      <c r="Q8" s="8"/>
      <c r="R8" s="8"/>
      <c r="S8" s="8"/>
      <c r="T8" s="8"/>
      <c r="U8" s="8"/>
      <c r="V8" s="8"/>
      <c r="W8" s="8"/>
    </row>
    <row r="9" s="7" customFormat="1" ht="12.75">
      <c r="L9" s="34"/>
    </row>
    <row r="10" spans="7:23" s="7" customFormat="1" ht="12.75" customHeight="1">
      <c r="G10" s="133" t="s">
        <v>19</v>
      </c>
      <c r="H10" s="134"/>
      <c r="I10" s="134"/>
      <c r="J10" s="133" t="s">
        <v>20</v>
      </c>
      <c r="K10" s="134"/>
      <c r="L10" s="134"/>
      <c r="M10" s="1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4:23" s="7" customFormat="1" ht="12.75">
      <c r="D11" s="5" t="s">
        <v>4</v>
      </c>
      <c r="G11" s="130" t="s">
        <v>442</v>
      </c>
      <c r="H11" s="131"/>
      <c r="I11" s="132"/>
      <c r="J11" s="111">
        <f>248857.2/1000</f>
        <v>248.8572</v>
      </c>
      <c r="K11" s="112"/>
      <c r="L11" s="37"/>
      <c r="M11" s="11" t="s">
        <v>5</v>
      </c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4:20" s="7" customFormat="1" ht="12.75">
      <c r="D12" s="13" t="s">
        <v>35</v>
      </c>
      <c r="F12" s="14"/>
      <c r="G12" s="109">
        <f>0/1000</f>
        <v>0</v>
      </c>
      <c r="H12" s="110"/>
      <c r="I12" s="11" t="s">
        <v>5</v>
      </c>
      <c r="J12" s="111">
        <f>0/1000</f>
        <v>0</v>
      </c>
      <c r="K12" s="112"/>
      <c r="L12" s="37"/>
      <c r="M12" s="11" t="s">
        <v>5</v>
      </c>
      <c r="N12" s="38"/>
      <c r="O12" s="38"/>
      <c r="P12" s="38"/>
      <c r="Q12" s="38"/>
      <c r="R12" s="38"/>
      <c r="S12" s="38"/>
      <c r="T12" s="38"/>
    </row>
    <row r="13" spans="4:20" s="7" customFormat="1" ht="12.75">
      <c r="D13" s="13" t="s">
        <v>36</v>
      </c>
      <c r="F13" s="14"/>
      <c r="G13" s="109">
        <f>0/1000</f>
        <v>0</v>
      </c>
      <c r="H13" s="110"/>
      <c r="I13" s="11" t="s">
        <v>5</v>
      </c>
      <c r="J13" s="111">
        <f>0/1000</f>
        <v>0</v>
      </c>
      <c r="K13" s="112"/>
      <c r="L13" s="37"/>
      <c r="M13" s="11" t="s">
        <v>5</v>
      </c>
      <c r="N13" s="38"/>
      <c r="O13" s="38"/>
      <c r="P13" s="38"/>
      <c r="Q13" s="38"/>
      <c r="R13" s="38"/>
      <c r="S13" s="38"/>
      <c r="T13" s="38"/>
    </row>
    <row r="14" spans="4:23" s="7" customFormat="1" ht="12.75">
      <c r="D14" s="5" t="s">
        <v>6</v>
      </c>
      <c r="G14" s="109">
        <f>(O14+O15)/1000</f>
        <v>0.17568999999999999</v>
      </c>
      <c r="H14" s="110"/>
      <c r="I14" s="36" t="s">
        <v>7</v>
      </c>
      <c r="J14" s="111">
        <f>(P14+P15)/1000</f>
        <v>0.17568999999999999</v>
      </c>
      <c r="K14" s="112"/>
      <c r="L14" s="15">
        <v>1914</v>
      </c>
      <c r="M14" s="11" t="s">
        <v>7</v>
      </c>
      <c r="N14" s="38"/>
      <c r="O14" s="15">
        <v>174.74</v>
      </c>
      <c r="P14" s="16">
        <v>174.74</v>
      </c>
      <c r="Q14" s="38"/>
      <c r="R14" s="38"/>
      <c r="S14" s="38"/>
      <c r="T14" s="38"/>
      <c r="U14" s="38"/>
      <c r="V14" s="38"/>
      <c r="W14" s="39"/>
    </row>
    <row r="15" spans="4:23" s="7" customFormat="1" ht="12.75">
      <c r="D15" s="5" t="s">
        <v>8</v>
      </c>
      <c r="G15" s="109">
        <f>1929/1000</f>
        <v>1.929</v>
      </c>
      <c r="H15" s="110"/>
      <c r="I15" s="36" t="s">
        <v>5</v>
      </c>
      <c r="J15" s="111">
        <f>25207/1000</f>
        <v>25.207</v>
      </c>
      <c r="K15" s="112"/>
      <c r="L15" s="16">
        <v>25011</v>
      </c>
      <c r="M15" s="11" t="s">
        <v>5</v>
      </c>
      <c r="N15" s="38"/>
      <c r="O15" s="15">
        <v>0.95</v>
      </c>
      <c r="P15" s="16">
        <v>0.95</v>
      </c>
      <c r="Q15" s="38"/>
      <c r="R15" s="38"/>
      <c r="S15" s="38"/>
      <c r="T15" s="38"/>
      <c r="U15" s="38"/>
      <c r="V15" s="38"/>
      <c r="W15" s="39"/>
    </row>
    <row r="16" spans="6:23" s="7" customFormat="1" ht="12.75">
      <c r="F16" s="6"/>
      <c r="G16" s="17"/>
      <c r="H16" s="17"/>
      <c r="I16" s="18"/>
      <c r="J16" s="19"/>
      <c r="K16" s="40"/>
      <c r="L16" s="15">
        <v>15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2:23" s="7" customFormat="1" ht="12.75">
      <c r="B17" s="6"/>
      <c r="C17" s="6"/>
      <c r="D17" s="6"/>
      <c r="F17" s="14"/>
      <c r="G17" s="20"/>
      <c r="H17" s="20"/>
      <c r="I17" s="21"/>
      <c r="J17" s="22"/>
      <c r="K17" s="22"/>
      <c r="L17" s="16">
        <v>196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1"/>
    </row>
    <row r="18" spans="1:4" s="7" customFormat="1" ht="12">
      <c r="A18" s="5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D18" s="7" t="s">
        <v>441</v>
      </c>
    </row>
    <row r="19" spans="1:12" s="7" customFormat="1" ht="13.5" thickBot="1">
      <c r="A19" s="23"/>
      <c r="L19" s="34"/>
    </row>
    <row r="20" spans="1:14" s="25" customFormat="1" ht="23.25" customHeight="1" thickBot="1">
      <c r="A20" s="136" t="s">
        <v>9</v>
      </c>
      <c r="B20" s="136" t="s">
        <v>0</v>
      </c>
      <c r="C20" s="136" t="s">
        <v>21</v>
      </c>
      <c r="D20" s="42" t="s">
        <v>22</v>
      </c>
      <c r="E20" s="136" t="s">
        <v>23</v>
      </c>
      <c r="F20" s="140" t="s">
        <v>24</v>
      </c>
      <c r="G20" s="141"/>
      <c r="H20" s="140" t="s">
        <v>25</v>
      </c>
      <c r="I20" s="144"/>
      <c r="J20" s="144"/>
      <c r="K20" s="141"/>
      <c r="L20" s="43"/>
      <c r="M20" s="136" t="s">
        <v>26</v>
      </c>
      <c r="N20" s="136" t="s">
        <v>27</v>
      </c>
    </row>
    <row r="21" spans="1:14" s="25" customFormat="1" ht="19.5" customHeight="1" thickBot="1">
      <c r="A21" s="137"/>
      <c r="B21" s="137"/>
      <c r="C21" s="137"/>
      <c r="D21" s="136" t="s">
        <v>32</v>
      </c>
      <c r="E21" s="137"/>
      <c r="F21" s="142"/>
      <c r="G21" s="143"/>
      <c r="H21" s="138" t="s">
        <v>28</v>
      </c>
      <c r="I21" s="139"/>
      <c r="J21" s="138" t="s">
        <v>29</v>
      </c>
      <c r="K21" s="139"/>
      <c r="L21" s="44"/>
      <c r="M21" s="137"/>
      <c r="N21" s="137"/>
    </row>
    <row r="22" spans="1:14" s="25" customFormat="1" ht="19.5" customHeight="1">
      <c r="A22" s="137"/>
      <c r="B22" s="137"/>
      <c r="C22" s="137"/>
      <c r="D22" s="137"/>
      <c r="E22" s="137"/>
      <c r="F22" s="84" t="s">
        <v>30</v>
      </c>
      <c r="G22" s="84" t="s">
        <v>31</v>
      </c>
      <c r="H22" s="84" t="s">
        <v>30</v>
      </c>
      <c r="I22" s="84" t="s">
        <v>31</v>
      </c>
      <c r="J22" s="84" t="s">
        <v>30</v>
      </c>
      <c r="K22" s="84" t="s">
        <v>31</v>
      </c>
      <c r="L22" s="44"/>
      <c r="M22" s="137"/>
      <c r="N22" s="137"/>
    </row>
    <row r="23" spans="1:14" ht="12.75">
      <c r="A23" s="85">
        <v>1</v>
      </c>
      <c r="B23" s="85">
        <v>2</v>
      </c>
      <c r="C23" s="85">
        <v>3</v>
      </c>
      <c r="D23" s="85">
        <v>4</v>
      </c>
      <c r="E23" s="85">
        <v>5</v>
      </c>
      <c r="F23" s="85">
        <v>6</v>
      </c>
      <c r="G23" s="85">
        <v>7</v>
      </c>
      <c r="H23" s="85">
        <v>8</v>
      </c>
      <c r="I23" s="85">
        <v>9</v>
      </c>
      <c r="J23" s="85">
        <v>10</v>
      </c>
      <c r="K23" s="85">
        <v>11</v>
      </c>
      <c r="L23" s="86"/>
      <c r="M23" s="85">
        <v>12</v>
      </c>
      <c r="N23" s="85">
        <v>13</v>
      </c>
    </row>
    <row r="24" spans="1:14" s="6" customFormat="1" ht="18" customHeight="1">
      <c r="A24" s="145" t="s">
        <v>274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1:14" s="6" customFormat="1" ht="18" customHeight="1">
      <c r="A25" s="145" t="s">
        <v>275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 ht="12.75">
      <c r="A26" s="87">
        <v>1</v>
      </c>
      <c r="B26" s="88" t="s">
        <v>276</v>
      </c>
      <c r="C26" s="66" t="s">
        <v>277</v>
      </c>
      <c r="D26" s="89" t="s">
        <v>278</v>
      </c>
      <c r="E26" s="90">
        <v>24.59</v>
      </c>
      <c r="F26" s="68" t="s">
        <v>279</v>
      </c>
      <c r="G26" s="68">
        <v>249.33</v>
      </c>
      <c r="H26" s="91"/>
      <c r="I26" s="91"/>
      <c r="J26" s="68" t="s">
        <v>280</v>
      </c>
      <c r="K26" s="68">
        <v>3256.2</v>
      </c>
      <c r="L26" s="92"/>
      <c r="M26" s="91">
        <f aca="true" t="shared" si="0" ref="M26:M32">IF(ISNUMBER(K26/G26),IF(NOT(K26/G26=0),K26/G26," ")," ")</f>
        <v>13.05980026470942</v>
      </c>
      <c r="N26" s="89"/>
    </row>
    <row r="27" spans="1:14" s="6" customFormat="1" ht="12.75">
      <c r="A27" s="87">
        <v>2</v>
      </c>
      <c r="B27" s="88" t="s">
        <v>281</v>
      </c>
      <c r="C27" s="66" t="s">
        <v>282</v>
      </c>
      <c r="D27" s="89" t="s">
        <v>278</v>
      </c>
      <c r="E27" s="90">
        <v>20.02</v>
      </c>
      <c r="F27" s="68" t="s">
        <v>283</v>
      </c>
      <c r="G27" s="68">
        <v>206.81</v>
      </c>
      <c r="H27" s="91"/>
      <c r="I27" s="91"/>
      <c r="J27" s="68" t="s">
        <v>284</v>
      </c>
      <c r="K27" s="68">
        <v>2701.9</v>
      </c>
      <c r="L27" s="92"/>
      <c r="M27" s="91">
        <f t="shared" si="0"/>
        <v>13.064648711377593</v>
      </c>
      <c r="N27" s="89"/>
    </row>
    <row r="28" spans="1:14" s="6" customFormat="1" ht="12.75">
      <c r="A28" s="87">
        <v>3</v>
      </c>
      <c r="B28" s="88" t="s">
        <v>285</v>
      </c>
      <c r="C28" s="66" t="s">
        <v>286</v>
      </c>
      <c r="D28" s="89" t="s">
        <v>278</v>
      </c>
      <c r="E28" s="90">
        <v>18.02</v>
      </c>
      <c r="F28" s="68" t="s">
        <v>287</v>
      </c>
      <c r="G28" s="68">
        <v>194.25</v>
      </c>
      <c r="H28" s="91"/>
      <c r="I28" s="91"/>
      <c r="J28" s="68" t="s">
        <v>288</v>
      </c>
      <c r="K28" s="68">
        <v>2537.75</v>
      </c>
      <c r="L28" s="92"/>
      <c r="M28" s="91">
        <f t="shared" si="0"/>
        <v>13.064350064350064</v>
      </c>
      <c r="N28" s="89"/>
    </row>
    <row r="29" spans="1:14" s="6" customFormat="1" ht="12.75">
      <c r="A29" s="87">
        <v>4</v>
      </c>
      <c r="B29" s="88" t="s">
        <v>289</v>
      </c>
      <c r="C29" s="66" t="s">
        <v>290</v>
      </c>
      <c r="D29" s="89" t="s">
        <v>278</v>
      </c>
      <c r="E29" s="90">
        <v>65.91</v>
      </c>
      <c r="F29" s="68" t="s">
        <v>291</v>
      </c>
      <c r="G29" s="68">
        <v>728.31</v>
      </c>
      <c r="H29" s="91"/>
      <c r="I29" s="91"/>
      <c r="J29" s="68" t="s">
        <v>292</v>
      </c>
      <c r="K29" s="68">
        <v>9512.79</v>
      </c>
      <c r="L29" s="92"/>
      <c r="M29" s="91">
        <f t="shared" si="0"/>
        <v>13.061457346459614</v>
      </c>
      <c r="N29" s="89"/>
    </row>
    <row r="30" spans="1:14" s="6" customFormat="1" ht="12.75">
      <c r="A30" s="87">
        <v>5</v>
      </c>
      <c r="B30" s="88" t="s">
        <v>293</v>
      </c>
      <c r="C30" s="66" t="s">
        <v>294</v>
      </c>
      <c r="D30" s="89" t="s">
        <v>278</v>
      </c>
      <c r="E30" s="90">
        <v>46.2</v>
      </c>
      <c r="F30" s="68" t="s">
        <v>295</v>
      </c>
      <c r="G30" s="68">
        <v>536.38</v>
      </c>
      <c r="H30" s="91"/>
      <c r="I30" s="91"/>
      <c r="J30" s="68" t="s">
        <v>296</v>
      </c>
      <c r="K30" s="68">
        <v>7005.31</v>
      </c>
      <c r="L30" s="92"/>
      <c r="M30" s="91">
        <f t="shared" si="0"/>
        <v>13.060349006301504</v>
      </c>
      <c r="N30" s="89"/>
    </row>
    <row r="31" spans="1:14" ht="12.75">
      <c r="A31" s="87">
        <v>6</v>
      </c>
      <c r="B31" s="88">
        <v>2</v>
      </c>
      <c r="C31" s="66" t="s">
        <v>297</v>
      </c>
      <c r="D31" s="89" t="s">
        <v>278</v>
      </c>
      <c r="E31" s="90">
        <v>0.95</v>
      </c>
      <c r="F31" s="68" t="s">
        <v>298</v>
      </c>
      <c r="G31" s="68"/>
      <c r="H31" s="91"/>
      <c r="I31" s="91"/>
      <c r="J31" s="68" t="s">
        <v>298</v>
      </c>
      <c r="K31" s="68"/>
      <c r="L31" s="92"/>
      <c r="M31" s="91" t="str">
        <f t="shared" si="0"/>
        <v> </v>
      </c>
      <c r="N31" s="89"/>
    </row>
    <row r="32" spans="1:14" ht="12.75">
      <c r="A32" s="93"/>
      <c r="B32" s="94" t="s">
        <v>62</v>
      </c>
      <c r="C32" s="95" t="s">
        <v>299</v>
      </c>
      <c r="D32" s="96" t="s">
        <v>300</v>
      </c>
      <c r="E32" s="97"/>
      <c r="F32" s="80" t="s">
        <v>298</v>
      </c>
      <c r="G32" s="80">
        <v>1914</v>
      </c>
      <c r="H32" s="98"/>
      <c r="I32" s="98"/>
      <c r="J32" s="80" t="s">
        <v>298</v>
      </c>
      <c r="K32" s="80">
        <v>25011</v>
      </c>
      <c r="L32" s="99"/>
      <c r="M32" s="98">
        <f t="shared" si="0"/>
        <v>13.067398119122258</v>
      </c>
      <c r="N32" s="96"/>
    </row>
    <row r="33" spans="1:14" ht="18" customHeight="1">
      <c r="A33" s="145" t="s">
        <v>301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ht="36">
      <c r="A34" s="87">
        <v>8</v>
      </c>
      <c r="B34" s="88">
        <v>30954</v>
      </c>
      <c r="C34" s="66" t="s">
        <v>302</v>
      </c>
      <c r="D34" s="89" t="s">
        <v>303</v>
      </c>
      <c r="E34" s="90">
        <v>0.8</v>
      </c>
      <c r="F34" s="68" t="s">
        <v>304</v>
      </c>
      <c r="G34" s="68">
        <v>26.97</v>
      </c>
      <c r="H34" s="91"/>
      <c r="I34" s="91"/>
      <c r="J34" s="68" t="s">
        <v>305</v>
      </c>
      <c r="K34" s="68">
        <v>133.6</v>
      </c>
      <c r="L34" s="92"/>
      <c r="M34" s="91">
        <f aca="true" t="shared" si="1" ref="M34:M41">IF(ISNUMBER(K34/G34),IF(NOT(K34/G34=0),K34/G34," ")," ")</f>
        <v>4.953652206154987</v>
      </c>
      <c r="N34" s="89" t="s">
        <v>306</v>
      </c>
    </row>
    <row r="35" spans="1:14" ht="48">
      <c r="A35" s="87">
        <v>9</v>
      </c>
      <c r="B35" s="88">
        <v>50101</v>
      </c>
      <c r="C35" s="66" t="s">
        <v>307</v>
      </c>
      <c r="D35" s="89" t="s">
        <v>303</v>
      </c>
      <c r="E35" s="90">
        <v>0.16</v>
      </c>
      <c r="F35" s="68" t="s">
        <v>308</v>
      </c>
      <c r="G35" s="68">
        <v>10.04</v>
      </c>
      <c r="H35" s="91"/>
      <c r="I35" s="91"/>
      <c r="J35" s="68" t="s">
        <v>309</v>
      </c>
      <c r="K35" s="68">
        <v>67.36</v>
      </c>
      <c r="L35" s="92"/>
      <c r="M35" s="91">
        <f t="shared" si="1"/>
        <v>6.709163346613546</v>
      </c>
      <c r="N35" s="89" t="s">
        <v>310</v>
      </c>
    </row>
    <row r="36" spans="1:14" ht="36">
      <c r="A36" s="87">
        <v>10</v>
      </c>
      <c r="B36" s="88">
        <v>134041</v>
      </c>
      <c r="C36" s="66" t="s">
        <v>311</v>
      </c>
      <c r="D36" s="89" t="s">
        <v>303</v>
      </c>
      <c r="E36" s="90">
        <v>6.33</v>
      </c>
      <c r="F36" s="68" t="s">
        <v>312</v>
      </c>
      <c r="G36" s="68">
        <v>19.06</v>
      </c>
      <c r="H36" s="91"/>
      <c r="I36" s="91"/>
      <c r="J36" s="68" t="s">
        <v>313</v>
      </c>
      <c r="K36" s="68">
        <v>88.62</v>
      </c>
      <c r="L36" s="92"/>
      <c r="M36" s="91">
        <f t="shared" si="1"/>
        <v>4.649527806925499</v>
      </c>
      <c r="N36" s="89" t="s">
        <v>310</v>
      </c>
    </row>
    <row r="37" spans="1:14" ht="36">
      <c r="A37" s="87">
        <v>11</v>
      </c>
      <c r="B37" s="88">
        <v>330804</v>
      </c>
      <c r="C37" s="66" t="s">
        <v>314</v>
      </c>
      <c r="D37" s="89" t="s">
        <v>303</v>
      </c>
      <c r="E37" s="90">
        <v>0.32</v>
      </c>
      <c r="F37" s="68" t="s">
        <v>315</v>
      </c>
      <c r="G37" s="68">
        <v>0.46</v>
      </c>
      <c r="H37" s="91"/>
      <c r="I37" s="91"/>
      <c r="J37" s="68" t="s">
        <v>316</v>
      </c>
      <c r="K37" s="68">
        <v>1.28</v>
      </c>
      <c r="L37" s="92"/>
      <c r="M37" s="91">
        <f t="shared" si="1"/>
        <v>2.782608695652174</v>
      </c>
      <c r="N37" s="89" t="s">
        <v>317</v>
      </c>
    </row>
    <row r="38" spans="1:14" ht="36">
      <c r="A38" s="87">
        <v>12</v>
      </c>
      <c r="B38" s="88">
        <v>331451</v>
      </c>
      <c r="C38" s="66" t="s">
        <v>318</v>
      </c>
      <c r="D38" s="89" t="s">
        <v>303</v>
      </c>
      <c r="E38" s="90">
        <v>9.75</v>
      </c>
      <c r="F38" s="68" t="s">
        <v>319</v>
      </c>
      <c r="G38" s="68">
        <v>20.97</v>
      </c>
      <c r="H38" s="91"/>
      <c r="I38" s="91"/>
      <c r="J38" s="68" t="s">
        <v>320</v>
      </c>
      <c r="K38" s="68">
        <v>78</v>
      </c>
      <c r="L38" s="92"/>
      <c r="M38" s="91">
        <f t="shared" si="1"/>
        <v>3.7195994277539346</v>
      </c>
      <c r="N38" s="89" t="s">
        <v>310</v>
      </c>
    </row>
    <row r="39" spans="1:14" ht="36">
      <c r="A39" s="87">
        <v>13</v>
      </c>
      <c r="B39" s="88">
        <v>331531</v>
      </c>
      <c r="C39" s="66" t="s">
        <v>321</v>
      </c>
      <c r="D39" s="89" t="s">
        <v>303</v>
      </c>
      <c r="E39" s="90">
        <v>0.08</v>
      </c>
      <c r="F39" s="68" t="s">
        <v>322</v>
      </c>
      <c r="G39" s="68">
        <v>0.08</v>
      </c>
      <c r="H39" s="91"/>
      <c r="I39" s="91"/>
      <c r="J39" s="68" t="s">
        <v>323</v>
      </c>
      <c r="K39" s="68">
        <v>0.4</v>
      </c>
      <c r="L39" s="92"/>
      <c r="M39" s="91">
        <f t="shared" si="1"/>
        <v>5</v>
      </c>
      <c r="N39" s="89" t="s">
        <v>310</v>
      </c>
    </row>
    <row r="40" spans="1:14" ht="36">
      <c r="A40" s="87">
        <v>14</v>
      </c>
      <c r="B40" s="88">
        <v>400001</v>
      </c>
      <c r="C40" s="66" t="s">
        <v>324</v>
      </c>
      <c r="D40" s="89" t="s">
        <v>303</v>
      </c>
      <c r="E40" s="90">
        <v>1.94</v>
      </c>
      <c r="F40" s="68" t="s">
        <v>325</v>
      </c>
      <c r="G40" s="68">
        <v>200.21</v>
      </c>
      <c r="H40" s="91"/>
      <c r="I40" s="91"/>
      <c r="J40" s="68" t="s">
        <v>326</v>
      </c>
      <c r="K40" s="68">
        <v>1206.68</v>
      </c>
      <c r="L40" s="92"/>
      <c r="M40" s="91">
        <f t="shared" si="1"/>
        <v>6.027071574846412</v>
      </c>
      <c r="N40" s="89" t="s">
        <v>310</v>
      </c>
    </row>
    <row r="41" spans="1:14" ht="12.75">
      <c r="A41" s="93"/>
      <c r="B41" s="94" t="s">
        <v>62</v>
      </c>
      <c r="C41" s="95" t="s">
        <v>327</v>
      </c>
      <c r="D41" s="96" t="s">
        <v>300</v>
      </c>
      <c r="E41" s="97"/>
      <c r="F41" s="80" t="s">
        <v>298</v>
      </c>
      <c r="G41" s="80">
        <v>481</v>
      </c>
      <c r="H41" s="98"/>
      <c r="I41" s="98"/>
      <c r="J41" s="80" t="s">
        <v>298</v>
      </c>
      <c r="K41" s="80">
        <v>3063</v>
      </c>
      <c r="L41" s="99"/>
      <c r="M41" s="98">
        <f t="shared" si="1"/>
        <v>6.367983367983368</v>
      </c>
      <c r="N41" s="96"/>
    </row>
    <row r="42" spans="1:14" ht="18" customHeight="1">
      <c r="A42" s="145" t="s">
        <v>328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</row>
    <row r="43" spans="1:14" ht="48">
      <c r="A43" s="87">
        <v>16</v>
      </c>
      <c r="B43" s="88" t="s">
        <v>329</v>
      </c>
      <c r="C43" s="66" t="s">
        <v>330</v>
      </c>
      <c r="D43" s="89" t="s">
        <v>331</v>
      </c>
      <c r="E43" s="90">
        <v>0.0012</v>
      </c>
      <c r="F43" s="68" t="s">
        <v>332</v>
      </c>
      <c r="G43" s="68">
        <v>12.59</v>
      </c>
      <c r="H43" s="91">
        <v>81036.15</v>
      </c>
      <c r="I43" s="91">
        <v>97.24</v>
      </c>
      <c r="J43" s="68" t="s">
        <v>333</v>
      </c>
      <c r="K43" s="68">
        <v>99.6</v>
      </c>
      <c r="L43" s="92"/>
      <c r="M43" s="91">
        <f aca="true" t="shared" si="2" ref="M43:M65">IF(ISNUMBER(K43/G43),IF(NOT(K43/G43=0),K43/G43," ")," ")</f>
        <v>7.911040508339952</v>
      </c>
      <c r="N43" s="89" t="s">
        <v>334</v>
      </c>
    </row>
    <row r="44" spans="1:14" ht="12.75">
      <c r="A44" s="87">
        <v>17</v>
      </c>
      <c r="B44" s="88" t="s">
        <v>335</v>
      </c>
      <c r="C44" s="66" t="s">
        <v>336</v>
      </c>
      <c r="D44" s="89" t="s">
        <v>337</v>
      </c>
      <c r="E44" s="90">
        <v>0.0482</v>
      </c>
      <c r="F44" s="68" t="s">
        <v>338</v>
      </c>
      <c r="G44" s="68">
        <v>0.34</v>
      </c>
      <c r="H44" s="91">
        <v>40.68</v>
      </c>
      <c r="I44" s="91">
        <v>1.97</v>
      </c>
      <c r="J44" s="68" t="s">
        <v>339</v>
      </c>
      <c r="K44" s="68">
        <v>2.02</v>
      </c>
      <c r="L44" s="92"/>
      <c r="M44" s="91">
        <f t="shared" si="2"/>
        <v>5.941176470588235</v>
      </c>
      <c r="N44" s="89" t="s">
        <v>340</v>
      </c>
    </row>
    <row r="45" spans="1:14" ht="36">
      <c r="A45" s="87">
        <v>18</v>
      </c>
      <c r="B45" s="88" t="s">
        <v>341</v>
      </c>
      <c r="C45" s="66" t="s">
        <v>342</v>
      </c>
      <c r="D45" s="89" t="s">
        <v>331</v>
      </c>
      <c r="E45" s="90">
        <v>0.0012</v>
      </c>
      <c r="F45" s="68" t="s">
        <v>343</v>
      </c>
      <c r="G45" s="68">
        <v>11.03</v>
      </c>
      <c r="H45" s="91">
        <v>52355</v>
      </c>
      <c r="I45" s="91">
        <v>62.83</v>
      </c>
      <c r="J45" s="68" t="s">
        <v>344</v>
      </c>
      <c r="K45" s="68">
        <v>64.45</v>
      </c>
      <c r="L45" s="92"/>
      <c r="M45" s="91">
        <f t="shared" si="2"/>
        <v>5.843155031731642</v>
      </c>
      <c r="N45" s="89" t="s">
        <v>345</v>
      </c>
    </row>
    <row r="46" spans="1:14" ht="36">
      <c r="A46" s="87">
        <v>19</v>
      </c>
      <c r="B46" s="88" t="s">
        <v>346</v>
      </c>
      <c r="C46" s="66" t="s">
        <v>347</v>
      </c>
      <c r="D46" s="89" t="s">
        <v>331</v>
      </c>
      <c r="E46" s="90">
        <v>0.0354</v>
      </c>
      <c r="F46" s="68" t="s">
        <v>348</v>
      </c>
      <c r="G46" s="68">
        <v>417.01</v>
      </c>
      <c r="H46" s="91">
        <v>51165</v>
      </c>
      <c r="I46" s="91">
        <v>1811.24</v>
      </c>
      <c r="J46" s="68" t="s">
        <v>349</v>
      </c>
      <c r="K46" s="68">
        <v>1857.39</v>
      </c>
      <c r="L46" s="92"/>
      <c r="M46" s="91">
        <f t="shared" si="2"/>
        <v>4.4540658497398145</v>
      </c>
      <c r="N46" s="89" t="s">
        <v>350</v>
      </c>
    </row>
    <row r="47" spans="1:14" ht="84">
      <c r="A47" s="87">
        <v>20</v>
      </c>
      <c r="B47" s="88" t="s">
        <v>351</v>
      </c>
      <c r="C47" s="66" t="s">
        <v>352</v>
      </c>
      <c r="D47" s="89" t="s">
        <v>353</v>
      </c>
      <c r="E47" s="90">
        <v>97.069</v>
      </c>
      <c r="F47" s="68" t="s">
        <v>354</v>
      </c>
      <c r="G47" s="68">
        <v>850.33</v>
      </c>
      <c r="H47" s="91">
        <v>41.39</v>
      </c>
      <c r="I47" s="91">
        <v>4017.67</v>
      </c>
      <c r="J47" s="68" t="s">
        <v>355</v>
      </c>
      <c r="K47" s="68">
        <v>4100.19</v>
      </c>
      <c r="L47" s="92"/>
      <c r="M47" s="91">
        <f t="shared" si="2"/>
        <v>4.821880916820528</v>
      </c>
      <c r="N47" s="89" t="s">
        <v>356</v>
      </c>
    </row>
    <row r="48" spans="1:14" ht="84">
      <c r="A48" s="87">
        <v>21</v>
      </c>
      <c r="B48" s="88" t="s">
        <v>357</v>
      </c>
      <c r="C48" s="66" t="s">
        <v>358</v>
      </c>
      <c r="D48" s="89" t="s">
        <v>353</v>
      </c>
      <c r="E48" s="90">
        <v>22.601</v>
      </c>
      <c r="F48" s="68" t="s">
        <v>359</v>
      </c>
      <c r="G48" s="68">
        <v>222.4</v>
      </c>
      <c r="H48" s="91">
        <v>41.39</v>
      </c>
      <c r="I48" s="91">
        <v>935.46</v>
      </c>
      <c r="J48" s="68" t="s">
        <v>355</v>
      </c>
      <c r="K48" s="68">
        <v>954.67</v>
      </c>
      <c r="L48" s="92"/>
      <c r="M48" s="91">
        <f t="shared" si="2"/>
        <v>4.292580935251798</v>
      </c>
      <c r="N48" s="89" t="s">
        <v>356</v>
      </c>
    </row>
    <row r="49" spans="1:14" ht="48">
      <c r="A49" s="87">
        <v>22</v>
      </c>
      <c r="B49" s="88" t="s">
        <v>360</v>
      </c>
      <c r="C49" s="66" t="s">
        <v>361</v>
      </c>
      <c r="D49" s="89" t="s">
        <v>362</v>
      </c>
      <c r="E49" s="90">
        <v>38.923</v>
      </c>
      <c r="F49" s="68" t="s">
        <v>363</v>
      </c>
      <c r="G49" s="68">
        <v>2642.49</v>
      </c>
      <c r="H49" s="91">
        <v>268.68</v>
      </c>
      <c r="I49" s="91">
        <v>10457.82</v>
      </c>
      <c r="J49" s="68" t="s">
        <v>364</v>
      </c>
      <c r="K49" s="68">
        <v>10676.97</v>
      </c>
      <c r="L49" s="92"/>
      <c r="M49" s="91">
        <f t="shared" si="2"/>
        <v>4.040495895916352</v>
      </c>
      <c r="N49" s="89" t="s">
        <v>365</v>
      </c>
    </row>
    <row r="50" spans="1:14" ht="12.75">
      <c r="A50" s="87">
        <v>23</v>
      </c>
      <c r="B50" s="88" t="s">
        <v>366</v>
      </c>
      <c r="C50" s="66" t="s">
        <v>367</v>
      </c>
      <c r="D50" s="89" t="s">
        <v>337</v>
      </c>
      <c r="E50" s="90">
        <v>7.239</v>
      </c>
      <c r="F50" s="68" t="s">
        <v>368</v>
      </c>
      <c r="G50" s="68">
        <v>113.66</v>
      </c>
      <c r="H50" s="91">
        <v>27.91</v>
      </c>
      <c r="I50" s="91">
        <v>202.04</v>
      </c>
      <c r="J50" s="68" t="s">
        <v>369</v>
      </c>
      <c r="K50" s="68">
        <v>208.19</v>
      </c>
      <c r="L50" s="92"/>
      <c r="M50" s="91">
        <f t="shared" si="2"/>
        <v>1.8316910082702798</v>
      </c>
      <c r="N50" s="89" t="s">
        <v>370</v>
      </c>
    </row>
    <row r="51" spans="1:14" ht="36">
      <c r="A51" s="87">
        <v>24</v>
      </c>
      <c r="B51" s="88" t="s">
        <v>371</v>
      </c>
      <c r="C51" s="66" t="s">
        <v>372</v>
      </c>
      <c r="D51" s="89" t="s">
        <v>353</v>
      </c>
      <c r="E51" s="90">
        <v>61.111</v>
      </c>
      <c r="F51" s="68" t="s">
        <v>373</v>
      </c>
      <c r="G51" s="68">
        <v>427.78</v>
      </c>
      <c r="H51" s="91">
        <v>24.08</v>
      </c>
      <c r="I51" s="91">
        <v>1471.55</v>
      </c>
      <c r="J51" s="68" t="s">
        <v>374</v>
      </c>
      <c r="K51" s="68">
        <v>1502.1</v>
      </c>
      <c r="L51" s="92"/>
      <c r="M51" s="91">
        <f t="shared" si="2"/>
        <v>3.5113843564449017</v>
      </c>
      <c r="N51" s="89" t="s">
        <v>375</v>
      </c>
    </row>
    <row r="52" spans="1:14" ht="48">
      <c r="A52" s="87">
        <v>25</v>
      </c>
      <c r="B52" s="88" t="s">
        <v>376</v>
      </c>
      <c r="C52" s="66" t="s">
        <v>377</v>
      </c>
      <c r="D52" s="89" t="s">
        <v>331</v>
      </c>
      <c r="E52" s="90">
        <v>0.0021</v>
      </c>
      <c r="F52" s="68" t="s">
        <v>378</v>
      </c>
      <c r="G52" s="68">
        <v>23</v>
      </c>
      <c r="H52" s="91">
        <v>62366.61</v>
      </c>
      <c r="I52" s="91">
        <v>130.97</v>
      </c>
      <c r="J52" s="68" t="s">
        <v>379</v>
      </c>
      <c r="K52" s="68">
        <v>134.67</v>
      </c>
      <c r="L52" s="92"/>
      <c r="M52" s="91">
        <f t="shared" si="2"/>
        <v>5.855217391304348</v>
      </c>
      <c r="N52" s="89" t="s">
        <v>380</v>
      </c>
    </row>
    <row r="53" spans="1:14" ht="48">
      <c r="A53" s="87">
        <v>26</v>
      </c>
      <c r="B53" s="88" t="s">
        <v>381</v>
      </c>
      <c r="C53" s="66" t="s">
        <v>382</v>
      </c>
      <c r="D53" s="89" t="s">
        <v>383</v>
      </c>
      <c r="E53" s="90">
        <v>15.775</v>
      </c>
      <c r="F53" s="68" t="s">
        <v>384</v>
      </c>
      <c r="G53" s="68">
        <v>222.75</v>
      </c>
      <c r="H53" s="91">
        <v>83.74</v>
      </c>
      <c r="I53" s="91">
        <v>1321</v>
      </c>
      <c r="J53" s="68" t="s">
        <v>385</v>
      </c>
      <c r="K53" s="68">
        <v>1348.13</v>
      </c>
      <c r="L53" s="92"/>
      <c r="M53" s="91">
        <f t="shared" si="2"/>
        <v>6.0522109988776664</v>
      </c>
      <c r="N53" s="89" t="s">
        <v>334</v>
      </c>
    </row>
    <row r="54" spans="1:14" ht="12.75">
      <c r="A54" s="87">
        <v>27</v>
      </c>
      <c r="B54" s="88" t="s">
        <v>386</v>
      </c>
      <c r="C54" s="66" t="s">
        <v>387</v>
      </c>
      <c r="D54" s="89" t="s">
        <v>388</v>
      </c>
      <c r="E54" s="90">
        <v>65.22</v>
      </c>
      <c r="F54" s="68" t="s">
        <v>389</v>
      </c>
      <c r="G54" s="68">
        <v>143.48</v>
      </c>
      <c r="H54" s="91">
        <v>6.16</v>
      </c>
      <c r="I54" s="91">
        <v>401.75</v>
      </c>
      <c r="J54" s="68" t="s">
        <v>390</v>
      </c>
      <c r="K54" s="68">
        <v>411.53</v>
      </c>
      <c r="L54" s="92"/>
      <c r="M54" s="91">
        <f t="shared" si="2"/>
        <v>2.868204627822693</v>
      </c>
      <c r="N54" s="89" t="s">
        <v>391</v>
      </c>
    </row>
    <row r="55" spans="1:14" ht="12.75">
      <c r="A55" s="87">
        <v>28</v>
      </c>
      <c r="B55" s="88" t="s">
        <v>392</v>
      </c>
      <c r="C55" s="66" t="s">
        <v>393</v>
      </c>
      <c r="D55" s="89" t="s">
        <v>362</v>
      </c>
      <c r="E55" s="90">
        <v>390.53</v>
      </c>
      <c r="F55" s="68" t="s">
        <v>394</v>
      </c>
      <c r="G55" s="68">
        <v>195.27</v>
      </c>
      <c r="H55" s="91">
        <v>2.54</v>
      </c>
      <c r="I55" s="91">
        <v>991.95</v>
      </c>
      <c r="J55" s="68" t="s">
        <v>395</v>
      </c>
      <c r="K55" s="68">
        <v>1015.38</v>
      </c>
      <c r="L55" s="92"/>
      <c r="M55" s="91">
        <f t="shared" si="2"/>
        <v>5.199877093255492</v>
      </c>
      <c r="N55" s="89" t="s">
        <v>396</v>
      </c>
    </row>
    <row r="56" spans="1:14" ht="12.75">
      <c r="A56" s="87">
        <v>29</v>
      </c>
      <c r="B56" s="88" t="s">
        <v>397</v>
      </c>
      <c r="C56" s="66" t="s">
        <v>398</v>
      </c>
      <c r="D56" s="89" t="s">
        <v>337</v>
      </c>
      <c r="E56" s="90">
        <v>0.5218</v>
      </c>
      <c r="F56" s="68" t="s">
        <v>399</v>
      </c>
      <c r="G56" s="68">
        <v>18.16</v>
      </c>
      <c r="H56" s="91">
        <v>177.92</v>
      </c>
      <c r="I56" s="91">
        <v>92.83</v>
      </c>
      <c r="J56" s="68" t="s">
        <v>400</v>
      </c>
      <c r="K56" s="68">
        <v>94.86</v>
      </c>
      <c r="L56" s="92"/>
      <c r="M56" s="91">
        <f t="shared" si="2"/>
        <v>5.223568281938326</v>
      </c>
      <c r="N56" s="89" t="s">
        <v>401</v>
      </c>
    </row>
    <row r="57" spans="1:14" ht="36">
      <c r="A57" s="87">
        <v>30</v>
      </c>
      <c r="B57" s="88" t="s">
        <v>402</v>
      </c>
      <c r="C57" s="66" t="s">
        <v>403</v>
      </c>
      <c r="D57" s="89" t="s">
        <v>353</v>
      </c>
      <c r="E57" s="90">
        <v>20.6</v>
      </c>
      <c r="F57" s="68" t="s">
        <v>404</v>
      </c>
      <c r="G57" s="68">
        <v>5273.6</v>
      </c>
      <c r="H57" s="91">
        <v>232</v>
      </c>
      <c r="I57" s="91">
        <v>4779.2</v>
      </c>
      <c r="J57" s="68" t="s">
        <v>405</v>
      </c>
      <c r="K57" s="68">
        <v>4916.4</v>
      </c>
      <c r="L57" s="92"/>
      <c r="M57" s="91">
        <f t="shared" si="2"/>
        <v>0.9322663834951455</v>
      </c>
      <c r="N57" s="89" t="s">
        <v>406</v>
      </c>
    </row>
    <row r="58" spans="1:14" ht="84">
      <c r="A58" s="87">
        <v>31</v>
      </c>
      <c r="B58" s="88" t="s">
        <v>407</v>
      </c>
      <c r="C58" s="66" t="s">
        <v>408</v>
      </c>
      <c r="D58" s="89" t="s">
        <v>353</v>
      </c>
      <c r="E58" s="90">
        <v>73.05</v>
      </c>
      <c r="F58" s="68" t="s">
        <v>409</v>
      </c>
      <c r="G58" s="68">
        <v>2317.15</v>
      </c>
      <c r="H58" s="91">
        <v>47.74</v>
      </c>
      <c r="I58" s="91">
        <v>3487.41</v>
      </c>
      <c r="J58" s="68" t="s">
        <v>410</v>
      </c>
      <c r="K58" s="68">
        <v>3570.68</v>
      </c>
      <c r="L58" s="92"/>
      <c r="M58" s="91">
        <f t="shared" si="2"/>
        <v>1.5409792201626997</v>
      </c>
      <c r="N58" s="89" t="s">
        <v>411</v>
      </c>
    </row>
    <row r="59" spans="1:14" ht="36">
      <c r="A59" s="87">
        <v>32</v>
      </c>
      <c r="B59" s="88" t="s">
        <v>412</v>
      </c>
      <c r="C59" s="66" t="s">
        <v>413</v>
      </c>
      <c r="D59" s="89" t="s">
        <v>414</v>
      </c>
      <c r="E59" s="90">
        <v>25.342</v>
      </c>
      <c r="F59" s="68" t="s">
        <v>415</v>
      </c>
      <c r="G59" s="68">
        <v>1688.54</v>
      </c>
      <c r="H59" s="91">
        <v>125.35</v>
      </c>
      <c r="I59" s="91">
        <v>3176.62</v>
      </c>
      <c r="J59" s="68" t="s">
        <v>416</v>
      </c>
      <c r="K59" s="68">
        <v>3261.77</v>
      </c>
      <c r="L59" s="92"/>
      <c r="M59" s="91">
        <f t="shared" si="2"/>
        <v>1.9317102348774682</v>
      </c>
      <c r="N59" s="89" t="s">
        <v>417</v>
      </c>
    </row>
    <row r="60" spans="1:14" ht="12.75">
      <c r="A60" s="87">
        <v>33</v>
      </c>
      <c r="B60" s="88" t="s">
        <v>418</v>
      </c>
      <c r="C60" s="66" t="s">
        <v>387</v>
      </c>
      <c r="D60" s="89" t="s">
        <v>388</v>
      </c>
      <c r="E60" s="90">
        <v>-65.22</v>
      </c>
      <c r="F60" s="68" t="s">
        <v>389</v>
      </c>
      <c r="G60" s="68">
        <v>-143.48</v>
      </c>
      <c r="H60" s="91">
        <v>6.16</v>
      </c>
      <c r="I60" s="91">
        <v>-401.75</v>
      </c>
      <c r="J60" s="68" t="s">
        <v>390</v>
      </c>
      <c r="K60" s="68">
        <v>-411.53</v>
      </c>
      <c r="L60" s="92"/>
      <c r="M60" s="91">
        <f t="shared" si="2"/>
        <v>2.868204627822693</v>
      </c>
      <c r="N60" s="89" t="s">
        <v>391</v>
      </c>
    </row>
    <row r="61" spans="1:14" ht="12.75">
      <c r="A61" s="87">
        <v>34</v>
      </c>
      <c r="B61" s="88" t="s">
        <v>419</v>
      </c>
      <c r="C61" s="66" t="s">
        <v>420</v>
      </c>
      <c r="D61" s="89" t="s">
        <v>388</v>
      </c>
      <c r="E61" s="90">
        <v>65.22</v>
      </c>
      <c r="F61" s="68" t="s">
        <v>421</v>
      </c>
      <c r="G61" s="68">
        <v>486.54</v>
      </c>
      <c r="H61" s="91">
        <v>14.94</v>
      </c>
      <c r="I61" s="91">
        <v>974.39</v>
      </c>
      <c r="J61" s="68" t="s">
        <v>422</v>
      </c>
      <c r="K61" s="68">
        <v>997.87</v>
      </c>
      <c r="L61" s="92"/>
      <c r="M61" s="91">
        <f t="shared" si="2"/>
        <v>2.050951617544292</v>
      </c>
      <c r="N61" s="89" t="s">
        <v>423</v>
      </c>
    </row>
    <row r="62" spans="1:14" ht="48">
      <c r="A62" s="87">
        <v>35</v>
      </c>
      <c r="B62" s="88" t="s">
        <v>424</v>
      </c>
      <c r="C62" s="66" t="s">
        <v>425</v>
      </c>
      <c r="D62" s="89" t="s">
        <v>414</v>
      </c>
      <c r="E62" s="90">
        <v>4.02</v>
      </c>
      <c r="F62" s="68" t="s">
        <v>426</v>
      </c>
      <c r="G62" s="68">
        <v>5334.58</v>
      </c>
      <c r="H62" s="91">
        <v>2826</v>
      </c>
      <c r="I62" s="91">
        <v>11360.52</v>
      </c>
      <c r="J62" s="68" t="s">
        <v>427</v>
      </c>
      <c r="K62" s="68">
        <v>11685.86</v>
      </c>
      <c r="L62" s="92"/>
      <c r="M62" s="91">
        <f t="shared" si="2"/>
        <v>2.190586700358791</v>
      </c>
      <c r="N62" s="89" t="s">
        <v>428</v>
      </c>
    </row>
    <row r="63" spans="1:14" ht="48">
      <c r="A63" s="87">
        <v>36</v>
      </c>
      <c r="B63" s="88" t="s">
        <v>429</v>
      </c>
      <c r="C63" s="66" t="s">
        <v>430</v>
      </c>
      <c r="D63" s="89" t="s">
        <v>414</v>
      </c>
      <c r="E63" s="90">
        <v>17.412</v>
      </c>
      <c r="F63" s="68" t="s">
        <v>431</v>
      </c>
      <c r="G63" s="68">
        <v>22744.95</v>
      </c>
      <c r="H63" s="91">
        <v>3091</v>
      </c>
      <c r="I63" s="91">
        <v>53820.49</v>
      </c>
      <c r="J63" s="68" t="s">
        <v>432</v>
      </c>
      <c r="K63" s="68">
        <v>55327.67</v>
      </c>
      <c r="L63" s="92"/>
      <c r="M63" s="91">
        <f t="shared" si="2"/>
        <v>2.4325254616958927</v>
      </c>
      <c r="N63" s="89" t="s">
        <v>433</v>
      </c>
    </row>
    <row r="64" spans="1:14" ht="48">
      <c r="A64" s="87">
        <v>37</v>
      </c>
      <c r="B64" s="88" t="s">
        <v>434</v>
      </c>
      <c r="C64" s="66" t="s">
        <v>435</v>
      </c>
      <c r="D64" s="89" t="s">
        <v>414</v>
      </c>
      <c r="E64" s="90">
        <v>17.083</v>
      </c>
      <c r="F64" s="68" t="s">
        <v>436</v>
      </c>
      <c r="G64" s="68">
        <v>22670.68</v>
      </c>
      <c r="H64" s="91">
        <v>2609</v>
      </c>
      <c r="I64" s="91">
        <v>44569.55</v>
      </c>
      <c r="J64" s="68" t="s">
        <v>437</v>
      </c>
      <c r="K64" s="68">
        <v>45883.57</v>
      </c>
      <c r="L64" s="92"/>
      <c r="M64" s="91">
        <f t="shared" si="2"/>
        <v>2.023916794732227</v>
      </c>
      <c r="N64" s="89" t="s">
        <v>438</v>
      </c>
    </row>
    <row r="65" spans="1:14" ht="12.75">
      <c r="A65" s="100"/>
      <c r="B65" s="101" t="s">
        <v>62</v>
      </c>
      <c r="C65" s="102" t="s">
        <v>439</v>
      </c>
      <c r="D65" s="103" t="s">
        <v>300</v>
      </c>
      <c r="E65" s="104"/>
      <c r="F65" s="81" t="s">
        <v>298</v>
      </c>
      <c r="G65" s="81">
        <v>65674</v>
      </c>
      <c r="H65" s="105"/>
      <c r="I65" s="105"/>
      <c r="J65" s="81" t="s">
        <v>298</v>
      </c>
      <c r="K65" s="81">
        <v>147702</v>
      </c>
      <c r="L65" s="106"/>
      <c r="M65" s="105">
        <f t="shared" si="2"/>
        <v>2.2490178761762647</v>
      </c>
      <c r="N65" s="103"/>
    </row>
    <row r="66" spans="1:14" ht="12.75">
      <c r="A66" s="126" t="s">
        <v>253</v>
      </c>
      <c r="B66" s="127"/>
      <c r="C66" s="127"/>
      <c r="D66" s="127"/>
      <c r="E66" s="127"/>
      <c r="F66" s="127"/>
      <c r="G66" s="68">
        <v>68069</v>
      </c>
      <c r="H66" s="91"/>
      <c r="I66" s="91"/>
      <c r="J66" s="91"/>
      <c r="K66" s="68">
        <v>175776</v>
      </c>
      <c r="L66" s="92"/>
      <c r="M66" s="91">
        <f aca="true" ca="1" t="shared" si="3" ref="M66:M82">IF(ISNUMBER(INDIRECT("K"&amp;ROW())/INDIRECT("G"&amp;ROW())),INDIRECT("K"&amp;ROW())/INDIRECT("G"&amp;ROW())," ")</f>
        <v>2.582320880283242</v>
      </c>
      <c r="N66" s="89" t="s">
        <v>440</v>
      </c>
    </row>
    <row r="67" spans="1:14" ht="12.75">
      <c r="A67" s="126" t="s">
        <v>258</v>
      </c>
      <c r="B67" s="127"/>
      <c r="C67" s="127"/>
      <c r="D67" s="127"/>
      <c r="E67" s="127"/>
      <c r="F67" s="127"/>
      <c r="G67" s="68"/>
      <c r="H67" s="91"/>
      <c r="I67" s="91"/>
      <c r="J67" s="91"/>
      <c r="K67" s="68"/>
      <c r="L67" s="92"/>
      <c r="M67" s="91" t="str">
        <f ca="1" t="shared" si="3"/>
        <v> </v>
      </c>
      <c r="N67" s="89" t="s">
        <v>440</v>
      </c>
    </row>
    <row r="68" spans="1:14" ht="12.75">
      <c r="A68" s="126" t="s">
        <v>259</v>
      </c>
      <c r="B68" s="127"/>
      <c r="C68" s="127"/>
      <c r="D68" s="127"/>
      <c r="E68" s="127"/>
      <c r="F68" s="127"/>
      <c r="G68" s="68">
        <v>1929</v>
      </c>
      <c r="H68" s="91"/>
      <c r="I68" s="91"/>
      <c r="J68" s="91"/>
      <c r="K68" s="68">
        <v>25207</v>
      </c>
      <c r="L68" s="92"/>
      <c r="M68" s="91">
        <f ca="1" t="shared" si="3"/>
        <v>13.06739243131156</v>
      </c>
      <c r="N68" s="89" t="s">
        <v>440</v>
      </c>
    </row>
    <row r="69" spans="1:14" ht="12.75">
      <c r="A69" s="126" t="s">
        <v>260</v>
      </c>
      <c r="B69" s="127"/>
      <c r="C69" s="127"/>
      <c r="D69" s="127"/>
      <c r="E69" s="127"/>
      <c r="F69" s="127"/>
      <c r="G69" s="68">
        <v>65674</v>
      </c>
      <c r="H69" s="91"/>
      <c r="I69" s="91"/>
      <c r="J69" s="91"/>
      <c r="K69" s="68">
        <v>147702</v>
      </c>
      <c r="L69" s="92"/>
      <c r="M69" s="91">
        <f ca="1" t="shared" si="3"/>
        <v>2.2490178761762647</v>
      </c>
      <c r="N69" s="89" t="s">
        <v>440</v>
      </c>
    </row>
    <row r="70" spans="1:14" ht="12.75">
      <c r="A70" s="126" t="s">
        <v>261</v>
      </c>
      <c r="B70" s="127"/>
      <c r="C70" s="127"/>
      <c r="D70" s="127"/>
      <c r="E70" s="127"/>
      <c r="F70" s="127"/>
      <c r="G70" s="68">
        <v>481</v>
      </c>
      <c r="H70" s="91"/>
      <c r="I70" s="91"/>
      <c r="J70" s="91"/>
      <c r="K70" s="68">
        <v>3063</v>
      </c>
      <c r="L70" s="92"/>
      <c r="M70" s="91">
        <f ca="1" t="shared" si="3"/>
        <v>6.367983367983368</v>
      </c>
      <c r="N70" s="89" t="s">
        <v>440</v>
      </c>
    </row>
    <row r="71" spans="1:14" ht="12.75">
      <c r="A71" s="128" t="s">
        <v>262</v>
      </c>
      <c r="B71" s="129"/>
      <c r="C71" s="129"/>
      <c r="D71" s="129"/>
      <c r="E71" s="129"/>
      <c r="F71" s="129"/>
      <c r="G71" s="80">
        <v>1868</v>
      </c>
      <c r="H71" s="98"/>
      <c r="I71" s="98"/>
      <c r="J71" s="98"/>
      <c r="K71" s="80">
        <v>20715</v>
      </c>
      <c r="L71" s="99"/>
      <c r="M71" s="98">
        <f ca="1" t="shared" si="3"/>
        <v>11.089400428265524</v>
      </c>
      <c r="N71" s="96" t="s">
        <v>440</v>
      </c>
    </row>
    <row r="72" spans="1:14" ht="12.75">
      <c r="A72" s="128" t="s">
        <v>263</v>
      </c>
      <c r="B72" s="129"/>
      <c r="C72" s="129"/>
      <c r="D72" s="129"/>
      <c r="E72" s="129"/>
      <c r="F72" s="129"/>
      <c r="G72" s="80">
        <v>1045</v>
      </c>
      <c r="H72" s="98"/>
      <c r="I72" s="98"/>
      <c r="J72" s="98"/>
      <c r="K72" s="80">
        <v>10890</v>
      </c>
      <c r="L72" s="99"/>
      <c r="M72" s="98">
        <f ca="1" t="shared" si="3"/>
        <v>10.421052631578947</v>
      </c>
      <c r="N72" s="96" t="s">
        <v>440</v>
      </c>
    </row>
    <row r="73" spans="1:14" ht="12.75">
      <c r="A73" s="128" t="s">
        <v>264</v>
      </c>
      <c r="B73" s="129"/>
      <c r="C73" s="129"/>
      <c r="D73" s="129"/>
      <c r="E73" s="129"/>
      <c r="F73" s="129"/>
      <c r="G73" s="80"/>
      <c r="H73" s="98"/>
      <c r="I73" s="98"/>
      <c r="J73" s="98"/>
      <c r="K73" s="80"/>
      <c r="L73" s="99"/>
      <c r="M73" s="98" t="str">
        <f ca="1" t="shared" si="3"/>
        <v> </v>
      </c>
      <c r="N73" s="96" t="s">
        <v>440</v>
      </c>
    </row>
    <row r="74" spans="1:14" ht="12.75">
      <c r="A74" s="126" t="s">
        <v>265</v>
      </c>
      <c r="B74" s="127"/>
      <c r="C74" s="127"/>
      <c r="D74" s="127"/>
      <c r="E74" s="127"/>
      <c r="F74" s="127"/>
      <c r="G74" s="68">
        <v>1001</v>
      </c>
      <c r="H74" s="91"/>
      <c r="I74" s="91"/>
      <c r="J74" s="91"/>
      <c r="K74" s="68">
        <v>11648</v>
      </c>
      <c r="L74" s="92"/>
      <c r="M74" s="91">
        <f ca="1" t="shared" si="3"/>
        <v>11.636363636363637</v>
      </c>
      <c r="N74" s="89" t="s">
        <v>440</v>
      </c>
    </row>
    <row r="75" spans="1:14" ht="12.75">
      <c r="A75" s="126" t="s">
        <v>266</v>
      </c>
      <c r="B75" s="127"/>
      <c r="C75" s="127"/>
      <c r="D75" s="127"/>
      <c r="E75" s="127"/>
      <c r="F75" s="127"/>
      <c r="G75" s="68">
        <v>65989</v>
      </c>
      <c r="H75" s="91"/>
      <c r="I75" s="91"/>
      <c r="J75" s="91"/>
      <c r="K75" s="68">
        <v>170827</v>
      </c>
      <c r="L75" s="92"/>
      <c r="M75" s="91">
        <f ca="1" t="shared" si="3"/>
        <v>2.5887193320098802</v>
      </c>
      <c r="N75" s="89" t="s">
        <v>440</v>
      </c>
    </row>
    <row r="76" spans="1:14" ht="12.75">
      <c r="A76" s="126" t="s">
        <v>267</v>
      </c>
      <c r="B76" s="127"/>
      <c r="C76" s="127"/>
      <c r="D76" s="127"/>
      <c r="E76" s="127"/>
      <c r="F76" s="127"/>
      <c r="G76" s="68">
        <v>3140</v>
      </c>
      <c r="H76" s="91"/>
      <c r="I76" s="91"/>
      <c r="J76" s="91"/>
      <c r="K76" s="68">
        <v>18915</v>
      </c>
      <c r="L76" s="92"/>
      <c r="M76" s="91">
        <f ca="1" t="shared" si="3"/>
        <v>6.023885350318471</v>
      </c>
      <c r="N76" s="89" t="s">
        <v>440</v>
      </c>
    </row>
    <row r="77" spans="1:14" ht="12.75">
      <c r="A77" s="126" t="s">
        <v>268</v>
      </c>
      <c r="B77" s="127"/>
      <c r="C77" s="127"/>
      <c r="D77" s="127"/>
      <c r="E77" s="127"/>
      <c r="F77" s="127"/>
      <c r="G77" s="68">
        <v>650</v>
      </c>
      <c r="H77" s="91"/>
      <c r="I77" s="91"/>
      <c r="J77" s="91"/>
      <c r="K77" s="68">
        <v>4508</v>
      </c>
      <c r="L77" s="92"/>
      <c r="M77" s="91">
        <f ca="1" t="shared" si="3"/>
        <v>6.935384615384615</v>
      </c>
      <c r="N77" s="89" t="s">
        <v>440</v>
      </c>
    </row>
    <row r="78" spans="1:14" ht="12.75">
      <c r="A78" s="126" t="s">
        <v>269</v>
      </c>
      <c r="B78" s="127"/>
      <c r="C78" s="127"/>
      <c r="D78" s="127"/>
      <c r="E78" s="127"/>
      <c r="F78" s="127"/>
      <c r="G78" s="68">
        <v>123</v>
      </c>
      <c r="H78" s="91"/>
      <c r="I78" s="91"/>
      <c r="J78" s="91"/>
      <c r="K78" s="68">
        <v>1111</v>
      </c>
      <c r="L78" s="92"/>
      <c r="M78" s="91">
        <f ca="1" t="shared" si="3"/>
        <v>9.032520325203253</v>
      </c>
      <c r="N78" s="89" t="s">
        <v>440</v>
      </c>
    </row>
    <row r="79" spans="1:14" ht="12.75">
      <c r="A79" s="126" t="s">
        <v>270</v>
      </c>
      <c r="B79" s="127"/>
      <c r="C79" s="127"/>
      <c r="D79" s="127"/>
      <c r="E79" s="127"/>
      <c r="F79" s="127"/>
      <c r="G79" s="68">
        <v>79</v>
      </c>
      <c r="H79" s="91"/>
      <c r="I79" s="91"/>
      <c r="J79" s="91"/>
      <c r="K79" s="68">
        <v>372</v>
      </c>
      <c r="L79" s="92"/>
      <c r="M79" s="91">
        <f ca="1" t="shared" si="3"/>
        <v>4.708860759493671</v>
      </c>
      <c r="N79" s="89" t="s">
        <v>440</v>
      </c>
    </row>
    <row r="80" spans="1:14" ht="12.75">
      <c r="A80" s="126" t="s">
        <v>271</v>
      </c>
      <c r="B80" s="127"/>
      <c r="C80" s="127"/>
      <c r="D80" s="127"/>
      <c r="E80" s="127"/>
      <c r="F80" s="127"/>
      <c r="G80" s="68">
        <v>70982</v>
      </c>
      <c r="H80" s="91"/>
      <c r="I80" s="91"/>
      <c r="J80" s="91"/>
      <c r="K80" s="68">
        <v>207381</v>
      </c>
      <c r="L80" s="92"/>
      <c r="M80" s="91">
        <f ca="1" t="shared" si="3"/>
        <v>2.921599842213519</v>
      </c>
      <c r="N80" s="89" t="s">
        <v>440</v>
      </c>
    </row>
    <row r="81" spans="1:14" ht="12.75">
      <c r="A81" s="126" t="s">
        <v>272</v>
      </c>
      <c r="B81" s="127"/>
      <c r="C81" s="127"/>
      <c r="D81" s="127"/>
      <c r="E81" s="127"/>
      <c r="F81" s="127"/>
      <c r="G81" s="68"/>
      <c r="H81" s="91"/>
      <c r="I81" s="91"/>
      <c r="J81" s="91"/>
      <c r="K81" s="107">
        <v>41476.2</v>
      </c>
      <c r="L81" s="92"/>
      <c r="M81" s="91" t="str">
        <f ca="1" t="shared" si="3"/>
        <v> </v>
      </c>
      <c r="N81" s="89" t="s">
        <v>440</v>
      </c>
    </row>
    <row r="82" spans="1:14" ht="12.75">
      <c r="A82" s="128" t="s">
        <v>273</v>
      </c>
      <c r="B82" s="129"/>
      <c r="C82" s="129"/>
      <c r="D82" s="129"/>
      <c r="E82" s="129"/>
      <c r="F82" s="129"/>
      <c r="G82" s="80">
        <v>70982</v>
      </c>
      <c r="H82" s="98"/>
      <c r="I82" s="98"/>
      <c r="J82" s="98"/>
      <c r="K82" s="108">
        <v>248857.2</v>
      </c>
      <c r="L82" s="99"/>
      <c r="M82" s="98">
        <f ca="1" t="shared" si="3"/>
        <v>3.505919810656223</v>
      </c>
      <c r="N82" s="96" t="s">
        <v>440</v>
      </c>
    </row>
    <row r="83" spans="1:14" ht="12.75">
      <c r="A83" s="14"/>
      <c r="B83" s="45"/>
      <c r="C83" s="27"/>
      <c r="D83" s="46"/>
      <c r="E83" s="46"/>
      <c r="F83" s="47"/>
      <c r="G83" s="29"/>
      <c r="H83" s="47"/>
      <c r="I83" s="47"/>
      <c r="J83" s="47"/>
      <c r="K83" s="29"/>
      <c r="L83" s="48"/>
      <c r="M83" s="47"/>
      <c r="N83" s="49"/>
    </row>
    <row r="84" spans="1:14" ht="12.75">
      <c r="A84" s="32"/>
      <c r="G84" s="50"/>
      <c r="H84" s="51"/>
      <c r="I84" s="51"/>
      <c r="J84" s="51"/>
      <c r="K84" s="50"/>
      <c r="L84" s="52"/>
      <c r="M84" s="50"/>
      <c r="N84" s="32"/>
    </row>
    <row r="85" spans="1:14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53"/>
      <c r="M85" s="6"/>
      <c r="N85" s="6"/>
    </row>
    <row r="86" spans="1:14" ht="12.75">
      <c r="A86" s="62" t="s">
        <v>49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53"/>
      <c r="M86" s="6"/>
      <c r="N86" s="6"/>
    </row>
    <row r="87" spans="1:14" ht="12.75">
      <c r="A87" s="33"/>
      <c r="B87" s="6"/>
      <c r="C87" s="6"/>
      <c r="D87" s="6"/>
      <c r="E87" s="6"/>
      <c r="F87" s="6"/>
      <c r="G87" s="6"/>
      <c r="H87" s="6"/>
      <c r="I87" s="6"/>
      <c r="J87" s="6"/>
      <c r="K87" s="6"/>
      <c r="L87" s="53"/>
      <c r="M87" s="6"/>
      <c r="N87" s="6"/>
    </row>
    <row r="88" spans="1:14" ht="12.75">
      <c r="A88" s="62" t="s">
        <v>50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53"/>
      <c r="M88" s="6"/>
      <c r="N88" s="6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</sheetData>
  <sheetProtection/>
  <mergeCells count="48">
    <mergeCell ref="A80:F80"/>
    <mergeCell ref="A81:F81"/>
    <mergeCell ref="A82:F82"/>
    <mergeCell ref="G11:I11"/>
    <mergeCell ref="A74:F74"/>
    <mergeCell ref="A75:F75"/>
    <mergeCell ref="A76:F76"/>
    <mergeCell ref="A77:F77"/>
    <mergeCell ref="A78:F78"/>
    <mergeCell ref="A79:F79"/>
    <mergeCell ref="A68:F68"/>
    <mergeCell ref="A69:F69"/>
    <mergeCell ref="A70:F70"/>
    <mergeCell ref="A71:F71"/>
    <mergeCell ref="A72:F72"/>
    <mergeCell ref="A73:F73"/>
    <mergeCell ref="A24:N24"/>
    <mergeCell ref="A25:N25"/>
    <mergeCell ref="A33:N33"/>
    <mergeCell ref="A42:N42"/>
    <mergeCell ref="A66:F66"/>
    <mergeCell ref="A67:F67"/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G10:I10"/>
    <mergeCell ref="J11:K1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Ирина Олеговна</cp:lastModifiedBy>
  <cp:lastPrinted>2011-09-08T07:56:05Z</cp:lastPrinted>
  <dcterms:created xsi:type="dcterms:W3CDTF">2003-01-28T12:33:10Z</dcterms:created>
  <dcterms:modified xsi:type="dcterms:W3CDTF">2019-07-25T04:12:45Z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