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Пользователь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18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18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18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18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18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18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&lt;Формула расчета стоимости единицы&gt;
&lt;Строка задания НР для рес.расч.&gt;
&lt;Строка задания СП для рес.расч.&gt;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18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X20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0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0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X21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Y21" authorId="3">
      <text>
        <r>
          <rPr>
            <b/>
            <sz val="8"/>
            <rFont val="Tahoma"/>
            <family val="2"/>
          </rPr>
          <t xml:space="preserve"> &lt;Итого НР&gt;</t>
        </r>
      </text>
    </comment>
    <comment ref="Z21" authorId="3">
      <text>
        <r>
          <rPr>
            <b/>
            <sz val="8"/>
            <rFont val="Tahoma"/>
            <family val="2"/>
          </rPr>
          <t xml:space="preserve"> &lt;Итого СП&gt;</t>
        </r>
      </text>
    </comment>
    <comment ref="A3" authorId="6">
      <text>
        <r>
          <rPr>
            <b/>
            <sz val="8"/>
            <rFont val="Tahoma"/>
            <family val="2"/>
          </rPr>
          <t xml:space="preserve"> &lt;подпись 200 атрибут 950 текст&gt;  &lt;подпись 200 значение&gt;</t>
        </r>
      </text>
    </comment>
    <comment ref="A4" authorId="6">
      <text>
        <r>
          <rPr>
            <b/>
            <sz val="8"/>
            <rFont val="Tahoma"/>
            <family val="2"/>
          </rPr>
          <t xml:space="preserve"> _________________ /&lt;подпись 200 атрибут 950 значение&gt;/</t>
        </r>
      </text>
    </comment>
    <comment ref="H3" authorId="7">
      <text>
        <r>
          <rPr>
            <b/>
            <sz val="8"/>
            <rFont val="Tahoma"/>
            <family val="2"/>
          </rPr>
          <t xml:space="preserve"> &lt;подпись 210 атрибут 950 текст&gt;  &lt;подпись 210 значение&gt;</t>
        </r>
      </text>
    </comment>
    <comment ref="H4" authorId="7">
      <text>
        <r>
          <rPr>
            <b/>
            <sz val="8"/>
            <rFont val="Tahoma"/>
            <family val="2"/>
          </rPr>
          <t xml:space="preserve"> _________________ /&lt;подпись 210 атрибут 950 значение&gt;/</t>
        </r>
      </text>
    </comment>
    <comment ref="A122" authorId="0">
      <text>
        <r>
          <rPr>
            <b/>
            <sz val="8"/>
            <rFont val="Tahoma"/>
            <family val="2"/>
          </rPr>
          <t xml:space="preserve"> &lt;подпись 300 атрибут 970 значение&gt; _________________ /&lt;подпись 300 значение&gt;/</t>
        </r>
      </text>
    </comment>
    <comment ref="A124" authorId="0">
      <text>
        <r>
          <rPr>
            <b/>
            <sz val="8"/>
            <rFont val="Tahoma"/>
            <family val="2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 ПЗ&gt;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 ПЗ&gt;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8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8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85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85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8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87" authorId="0">
      <text>
        <r>
          <rPr>
            <b/>
            <sz val="8"/>
            <rFont val="Tahoma"/>
            <family val="2"/>
          </rPr>
          <t xml:space="preserve"> &lt;подпись 300 атрибут 970 значение&gt; _________________ /&lt;подпись 300 значение&gt;/</t>
        </r>
      </text>
    </comment>
    <comment ref="A89" authorId="0">
      <text>
        <r>
          <rPr>
            <b/>
            <sz val="8"/>
            <rFont val="Tahoma"/>
            <family val="2"/>
          </rPr>
          <t xml:space="preserve"> 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<sst xmlns="http://schemas.openxmlformats.org/spreadsheetml/2006/main" count="583" uniqueCount="402">
  <si>
    <t>Код ресурса</t>
  </si>
  <si>
    <t>Всего</t>
  </si>
  <si>
    <t xml:space="preserve">ЛОКАЛЬНАЯ СМЕТА 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</si>
  <si>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</si>
  <si>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</si>
  <si>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</si>
  <si>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</si>
  <si>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</si>
  <si>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</si>
  <si>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</si>
  <si>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</si>
  <si>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</si>
  <si>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</si>
  <si>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</si>
  <si>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</si>
  <si>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</si>
  <si>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</si>
  <si>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</si>
  <si>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</si>
  <si>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</si>
  <si>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</si>
  <si>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</si>
  <si>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</si>
  <si>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</si>
  <si>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</si>
  <si>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</si>
  <si>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</si>
  <si>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</si>
  <si>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</si>
  <si>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</si>
  <si>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</si>
  <si>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</si>
  <si>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</si>
  <si>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</si>
  <si>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</si>
  <si>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</si>
  <si>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</si>
  <si>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</si>
  <si>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УТВЕРЖДАЮ </t>
  </si>
  <si>
    <t>СОГЛАСОВАНО</t>
  </si>
  <si>
    <t>% НР</t>
  </si>
  <si>
    <t>% СП</t>
  </si>
  <si>
    <t>"___" ____________ 20___ г.</t>
  </si>
  <si>
    <t>"___" _____________ 20___ г.</t>
  </si>
  <si>
    <t xml:space="preserve">  </t>
  </si>
  <si>
    <t>_________________ //</t>
  </si>
  <si>
    <t>Стройка:МКУ СП "ЦОДОО" по Калининскому району г. Челябинска, 2019 г.</t>
  </si>
  <si>
    <t>Объект:МБДОУ "ДС № 28 г.Челябинска, ул. Российская, 57 А.</t>
  </si>
  <si>
    <t>на замену оконных блоков.</t>
  </si>
  <si>
    <t>Составил:  _________________ /Баютова О.Н./</t>
  </si>
  <si>
    <t>Проверил:  _________________ //</t>
  </si>
  <si>
    <t>Раздел 1. 2 этаж, помещение № 26 - 5 окон.  Размер 1300*1400мм - 2 шт;  размер 2040*1400мм - 1 шт;   размер бал. окна - 730*1400мм - 2 шт; балконная дверь 2120*700мм - 2 шт.</t>
  </si>
  <si>
    <t>ТЕРр56-9-1
Демонтаж дверных коробок: в каменных стенах с отбивкой штукатурки в откосах
100 коробок</t>
  </si>
  <si>
    <t>0,02
2/100</t>
  </si>
  <si>
    <t>260,54
_____
48,28</t>
  </si>
  <si>
    <t>5
_____
1</t>
  </si>
  <si>
    <t>34
_____
13</t>
  </si>
  <si>
    <t>Накладные расходы от ФОТ(503 руб.)</t>
  </si>
  <si>
    <t>70%=82%*0.85</t>
  </si>
  <si>
    <t>Сметная прибыль от ФОТ(503 руб.)</t>
  </si>
  <si>
    <t>50%=62%*0.8</t>
  </si>
  <si>
    <t>Всего с НР и СП</t>
  </si>
  <si>
    <t/>
  </si>
  <si>
    <t>ТЕРр56-10-1
Снятие дверных полотен
100 м2 дверных полотен</t>
  </si>
  <si>
    <t>0,02968
2,12*0,7*2/100</t>
  </si>
  <si>
    <t>Накладные расходы от ФОТ(146 руб.)</t>
  </si>
  <si>
    <t>Сметная прибыль от ФОТ(146 руб.)</t>
  </si>
  <si>
    <t>ТЕРр56-2-2
Снятие оконных переплетов: остекленных
100 м2 оконных переплетов</t>
  </si>
  <si>
    <t>0,0854
(1,3*1,4*2+2,04*1,4*1+0,73*1,4*2)/100</t>
  </si>
  <si>
    <t>31,37
_____
15,19</t>
  </si>
  <si>
    <t>3
_____
1</t>
  </si>
  <si>
    <t>21
_____
17</t>
  </si>
  <si>
    <t>Накладные расходы от ФОТ(555 руб.)</t>
  </si>
  <si>
    <t>Сметная прибыль от ФОТ(555 руб.)</t>
  </si>
  <si>
    <t>ТЕРр56-3-2
Снятие подоконных досок: деревянных в каменных зданиях
100 м2</t>
  </si>
  <si>
    <t>0,0244
(1,3*0,4*2+2,04*0,4*1+0,73*0,4*2)/100</t>
  </si>
  <si>
    <t>Накладные расходы от ФОТ(317 руб.)</t>
  </si>
  <si>
    <t>Сметная прибыль от ФОТ(317 руб.)</t>
  </si>
  <si>
    <t>ТЕРр56-1-1
Демонтаж оконных коробок: в каменных стенах с отбивкой штукатурки в откосах
100 коробок</t>
  </si>
  <si>
    <t>0,05
5/100</t>
  </si>
  <si>
    <t>118,76
_____
29,07</t>
  </si>
  <si>
    <t>6
_____
1</t>
  </si>
  <si>
    <t>40
_____
20</t>
  </si>
  <si>
    <t>Накладные расходы от ФОТ(917 руб.)</t>
  </si>
  <si>
    <t>Сметная прибыль от ФОТ(917 руб.)</t>
  </si>
  <si>
    <t>ТЕР10-01-034-08
Установка в жилых и общественных зданиях оконных блоков из ПВХ профилей: поворотных (откидных, поворотно-откидных) с площадью проема более 2 м2 трехстворчатых, в том числе при наличии створок глухого остекления
(ОЗП=1,15; ЭМ=1,25 к расх.; ЗПМ=1,25; ТЗ=1,15; ТЗМ=1,25)
100 м2 проемов</t>
  </si>
  <si>
    <t>0,02856
2,04*1,4/100</t>
  </si>
  <si>
    <t>1895,45
_____
9711,77</t>
  </si>
  <si>
    <t>592,75
_____
13,48</t>
  </si>
  <si>
    <t>54
_____
277</t>
  </si>
  <si>
    <t>730
_____
1203</t>
  </si>
  <si>
    <t>98
_____
5</t>
  </si>
  <si>
    <t>Накладные расходы от ФОТ(735 руб.)</t>
  </si>
  <si>
    <t>90%=118%*(0.9*0.85)</t>
  </si>
  <si>
    <t>Сметная прибыль от ФОТ(735 руб.)</t>
  </si>
  <si>
    <t>43%=63%*(0.85*0.8)</t>
  </si>
  <si>
    <t>ТССЦ-203-1038
Блок оконный пластиковый трехстворчатый, с поворотной и поворотно-откидной створкой, двухкамерным стеклопакетом (32 мм), площадью до 3 м2
м2</t>
  </si>
  <si>
    <t xml:space="preserve">
_____
1306,28</t>
  </si>
  <si>
    <t xml:space="preserve">
_____
3731</t>
  </si>
  <si>
    <t xml:space="preserve">
_____
9075</t>
  </si>
  <si>
    <t>ТЕР10-01-034-05
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
(ОЗП=1,15; ЭМ=1,25 к расх.; ЗПМ=1,25; ТЗ=1,15; ТЗМ=1,25)
100 м2 проемов</t>
  </si>
  <si>
    <t>0,0364
1,3*1,4*2/100</t>
  </si>
  <si>
    <t>2383,29
_____
12746,38</t>
  </si>
  <si>
    <t>689,8
_____
35,93</t>
  </si>
  <si>
    <t>87
_____
464</t>
  </si>
  <si>
    <t>25
_____
1</t>
  </si>
  <si>
    <t>1170
_____
2017</t>
  </si>
  <si>
    <t>146
_____
18</t>
  </si>
  <si>
    <t>Накладные расходы от ФОТ(1188 руб.)</t>
  </si>
  <si>
    <t>Сметная прибыль от ФОТ(1188 руб.)</t>
  </si>
  <si>
    <t>ТССЦ-203-0998
Блок оконный пластиковый двустворчатый, с глухой и поворотно-откидной створкой, двухкамерным стеклопакетом (32 мм), площадью до 2 м2
м2</t>
  </si>
  <si>
    <t xml:space="preserve">
_____
1316,31</t>
  </si>
  <si>
    <t xml:space="preserve">
_____
4791</t>
  </si>
  <si>
    <t xml:space="preserve">
_____
10826</t>
  </si>
  <si>
    <t>ТЕР10-01-047-03
Установка блоков из ПВХ в наружных и внутренних дверных проемах: балконных в каменных стенах
(ОЗП=1,15; ЭМ=1,25 к расх.; ЗПМ=1,25; ТЗ=1,15; ТЗМ=1,25)
100 м2 проемов</t>
  </si>
  <si>
    <t>2796,16
_____
15700,68</t>
  </si>
  <si>
    <t>695,76
_____
33,89</t>
  </si>
  <si>
    <t>83
_____
466</t>
  </si>
  <si>
    <t>21
_____
1</t>
  </si>
  <si>
    <t>1119
_____
1997</t>
  </si>
  <si>
    <t>119
_____
14</t>
  </si>
  <si>
    <t>Накладные расходы от ФОТ(1133 руб.)</t>
  </si>
  <si>
    <t>Сметная прибыль от ФОТ(1133 руб.)</t>
  </si>
  <si>
    <t>ТССЦ-203-4084
Дверь балконная пластиковая, поворотная, с двухкамерным стеклопакетом (32 мм), площадью до 1,5 м2
м2</t>
  </si>
  <si>
    <t xml:space="preserve">
_____
1320</t>
  </si>
  <si>
    <t xml:space="preserve">
_____
3918</t>
  </si>
  <si>
    <t xml:space="preserve">
_____
10747</t>
  </si>
  <si>
    <t>ТЕР10-01-034-01
Установка в жилых и общественных зданиях оконных блоков из ПВХ профилей: глухих с площадью проема до 2 м2
(ОЗП=1,15; ЭМ=1,25 к расх.; ЗПМ=1,25; ТЗ=1,15; ТЗМ=1,25)
100 м2 проемов</t>
  </si>
  <si>
    <t>0,02044
0,73*1,4*2/100</t>
  </si>
  <si>
    <t>2169,81
_____
12314,31</t>
  </si>
  <si>
    <t>612,28
_____
35,93</t>
  </si>
  <si>
    <t>44
_____
252</t>
  </si>
  <si>
    <t>13
_____
1</t>
  </si>
  <si>
    <t>598
_____
1075</t>
  </si>
  <si>
    <t>75
_____
10</t>
  </si>
  <si>
    <t>Накладные расходы от ФОТ(608 руб.)</t>
  </si>
  <si>
    <t>Сметная прибыль от ФОТ(608 руб.)</t>
  </si>
  <si>
    <t>ТССЦ-203-0941
Блок оконный пластиковый глухой, одностворчатый с двухкамерным стеклопакетом (32 мм), площадью до 1 м2
м2</t>
  </si>
  <si>
    <t xml:space="preserve">
_____
1240</t>
  </si>
  <si>
    <t xml:space="preserve">
_____
2535</t>
  </si>
  <si>
    <t xml:space="preserve">
_____
4829</t>
  </si>
  <si>
    <t>ТЕР10-01-035-01
Установка подоконных досок из ПВХ: в каменных стенах толщиной до 0,51 м
(ОЗП=1,15; ЭМ=1,25 к расх.; ЗПМ=1,25; ТЗ=1,15; ТЗМ=1,25)
100 п.м</t>
  </si>
  <si>
    <t>0,065
(1,4*2+2,14*1+0,78*2)/100</t>
  </si>
  <si>
    <t>262,69
_____
4042,57</t>
  </si>
  <si>
    <t>21,04
_____
0,81</t>
  </si>
  <si>
    <t>17
_____
263</t>
  </si>
  <si>
    <t>230
_____
1083</t>
  </si>
  <si>
    <t>8
_____
1</t>
  </si>
  <si>
    <t>Накладные расходы от ФОТ(231 руб.)</t>
  </si>
  <si>
    <t>Сметная прибыль от ФОТ(231 руб.)</t>
  </si>
  <si>
    <t>ТССЦ-101-2911
Доски подоконные ПВХ, шириной 500 мм
м</t>
  </si>
  <si>
    <t xml:space="preserve">
_____
320</t>
  </si>
  <si>
    <t xml:space="preserve">
_____
2080</t>
  </si>
  <si>
    <t xml:space="preserve">
_____
1886</t>
  </si>
  <si>
    <t>ТЕР15-01-050-04
Облицовка оконных и дверных откосов декоративным бумажно-слоистым пластиком или листами из синтетических материалов на клее
(ОЗП=1,15; ЭМ=1,25 к расх.; ЗПМ=1,25; ТЗ=1,15; ТЗМ=1,25)
100 м2 облицовки</t>
  </si>
  <si>
    <t>0,084878
(4,1*2*0,37+4,84*1*0,37+4,95*2*0,37)/100</t>
  </si>
  <si>
    <t>2222,63
_____
569,86</t>
  </si>
  <si>
    <t>68,2
_____
1,64</t>
  </si>
  <si>
    <t>189
_____
48</t>
  </si>
  <si>
    <t>2543
_____
123</t>
  </si>
  <si>
    <t>35
_____
2</t>
  </si>
  <si>
    <t>Накладные расходы от ФОТ(2545 руб.)</t>
  </si>
  <si>
    <t>80%=105%*(0.9*0.85)</t>
  </si>
  <si>
    <t>Сметная прибыль от ФОТ(2545 руб.)</t>
  </si>
  <si>
    <t>37%=55%*(0.85*0.8)</t>
  </si>
  <si>
    <t>ТССЦ-101-3433
Панели декоративные пластиковые «Кронапласт», размером 2700х370х8 мм
м2</t>
  </si>
  <si>
    <t xml:space="preserve">
_____
66,63</t>
  </si>
  <si>
    <t xml:space="preserve">
_____
594</t>
  </si>
  <si>
    <t xml:space="preserve">
_____
1262</t>
  </si>
  <si>
    <t>ТЕР10-01-060-01
Установка и крепление наличников
(ОЗП=1,15; ЭМ=1,25 к расх.; ЗПМ=1,25; ТЗ=1,15; ТЗМ=1,25)
100 м коробок блоков</t>
  </si>
  <si>
    <t>0,2291
(4,1*2+4,81*1+4,95*2)/100</t>
  </si>
  <si>
    <t>92,9
_____
6,52</t>
  </si>
  <si>
    <t>21
_____
2</t>
  </si>
  <si>
    <t>287
_____
9</t>
  </si>
  <si>
    <t>Накладные расходы от ФОТ(287 руб.)</t>
  </si>
  <si>
    <t>Сметная прибыль от ФОТ(287 руб.)</t>
  </si>
  <si>
    <t>ТССЦ-101-3013
Наличники из ПВХ, шириной 100 мм
м</t>
  </si>
  <si>
    <t xml:space="preserve">
_____
31,72</t>
  </si>
  <si>
    <t xml:space="preserve">
_____
814</t>
  </si>
  <si>
    <t xml:space="preserve">
_____
1166</t>
  </si>
  <si>
    <t>ТЕР10-01-036-01
Установка уголков ПВХ на клее
(ОЗП=1,15; ЭМ=1,25 к расх.; ЗПМ=1,25; ТЗ=1,15; ТЗМ=1,25)
100 п. м</t>
  </si>
  <si>
    <t>0,2566
25,66/100</t>
  </si>
  <si>
    <t>83,06
_____
247,84</t>
  </si>
  <si>
    <t>21
_____
64</t>
  </si>
  <si>
    <t>287
_____
185</t>
  </si>
  <si>
    <t>ТССЦ-101-5290
Сетка противомоскитная стационарная, цвет белый
м2</t>
  </si>
  <si>
    <t>2,441975
0,597*1,325*2+0,649*1,325*1</t>
  </si>
  <si>
    <t xml:space="preserve">
_____
83,17</t>
  </si>
  <si>
    <t xml:space="preserve">
_____
203</t>
  </si>
  <si>
    <t xml:space="preserve">
_____
1218</t>
  </si>
  <si>
    <t>ТЕРр58-20-1
Смена обделок из листовой стали (поясков, сандриков, отливов, карнизов) шириной: до 0,4 м
100 м</t>
  </si>
  <si>
    <t>0,061
(1,3*2+2,04*1+0,73*2)/100</t>
  </si>
  <si>
    <t>446,4
_____
2267,22</t>
  </si>
  <si>
    <t>6,83
_____
1,31</t>
  </si>
  <si>
    <t>27
_____
139</t>
  </si>
  <si>
    <t>367
_____
637</t>
  </si>
  <si>
    <t>Накладные расходы от ФОТ(368 руб.)</t>
  </si>
  <si>
    <t>71%=83%*0.85</t>
  </si>
  <si>
    <t>Сметная прибыль от ФОТ(368 руб.)</t>
  </si>
  <si>
    <t>52%=65%*0.8</t>
  </si>
  <si>
    <t>ТССЦпг-01-01-01-041
Погрузочные работы при автомобильных перевозках: мусора строительного с погрузкой вручную
1 т груза</t>
  </si>
  <si>
    <t>1,0257
0,3936+0,0854+0,533+0,0137</t>
  </si>
  <si>
    <t>ТССЦпг-03-21-01-039
Перевозка грузов автомобилями-самосвалами грузоподъемностью 10 т, работающих вне карьера, на расстояние: до 39 км I класс груза
1 т груза</t>
  </si>
  <si>
    <t>Итого по разделу 1 2 этаж, помещение № 26 - 5 окон.  Размер 1300*1400мм - 2 шт;  размер 2040*1400мм - 1 шт;   размер бал. окна - 730*1400мм - 2 шт; балконная дверь 2120*700мм - 2 шт.</t>
  </si>
  <si>
    <t>Итого прямые затраты по смете</t>
  </si>
  <si>
    <t>720
_____
20641</t>
  </si>
  <si>
    <t>172
_____
6</t>
  </si>
  <si>
    <t>9719
_____
49338</t>
  </si>
  <si>
    <t>1138
_____
101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</si>
  <si>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</si>
  <si>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</si>
  <si>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</si>
  <si>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</si>
  <si>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</si>
  <si>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</si>
  <si>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</si>
  <si>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Проемы (ремонтно-строительные)</t>
  </si>
  <si>
    <t xml:space="preserve">    Деревянные конструкции</t>
  </si>
  <si>
    <t xml:space="preserve">    Отделочные работы</t>
  </si>
  <si>
    <t xml:space="preserve">    Крыши, кровли (ремонтно-строительные)</t>
  </si>
  <si>
    <t xml:space="preserve">    Погрузо-разгрузочные работы</t>
  </si>
  <si>
    <t xml:space="preserve">    Перевозка грузов автотранспортом</t>
  </si>
  <si>
    <t xml:space="preserve">    Итого</t>
  </si>
  <si>
    <t xml:space="preserve">    НДС 20%</t>
  </si>
  <si>
    <t xml:space="preserve">    ВСЕГО по смете</t>
  </si>
  <si>
    <t>Ресурсы подрядчика</t>
  </si>
  <si>
    <t xml:space="preserve">          Трудозатраты</t>
  </si>
  <si>
    <t>1-2-2</t>
  </si>
  <si>
    <t>Рабочий строитель (ср 2,2)</t>
  </si>
  <si>
    <t xml:space="preserve">чел.час
</t>
  </si>
  <si>
    <t xml:space="preserve">10,04
</t>
  </si>
  <si>
    <t xml:space="preserve">135,37
</t>
  </si>
  <si>
    <t>1-2-3</t>
  </si>
  <si>
    <t>Рабочий строитель (ср 2,3)</t>
  </si>
  <si>
    <t xml:space="preserve">10,14
</t>
  </si>
  <si>
    <t xml:space="preserve">136,68
</t>
  </si>
  <si>
    <t>1-2-5</t>
  </si>
  <si>
    <t>Рабочий строитель (ср 2,5)</t>
  </si>
  <si>
    <t xml:space="preserve">10,33
</t>
  </si>
  <si>
    <t xml:space="preserve">139,3
</t>
  </si>
  <si>
    <t>1-3-0</t>
  </si>
  <si>
    <t>Рабочий строитель (ср 3)</t>
  </si>
  <si>
    <t xml:space="preserve">10,78
</t>
  </si>
  <si>
    <t xml:space="preserve">145,37
</t>
  </si>
  <si>
    <t>1-3-2</t>
  </si>
  <si>
    <t>Рабочий строитель (ср 3,2)</t>
  </si>
  <si>
    <t xml:space="preserve">11,05
</t>
  </si>
  <si>
    <t xml:space="preserve">148,97
</t>
  </si>
  <si>
    <t>1-3-6</t>
  </si>
  <si>
    <t>Рабочий строитель (ср 3,6)</t>
  </si>
  <si>
    <t xml:space="preserve">11,61
</t>
  </si>
  <si>
    <t xml:space="preserve">156,51
</t>
  </si>
  <si>
    <t>Затраты труда машинистов</t>
  </si>
  <si>
    <t xml:space="preserve">
</t>
  </si>
  <si>
    <t>Итого по трудовым ресурсам</t>
  </si>
  <si>
    <t xml:space="preserve">руб
</t>
  </si>
  <si>
    <t xml:space="preserve">          Машины и механизмы</t>
  </si>
  <si>
    <t>Подъемники грузоподъемностью до 500 кг одномачтовые, высота подъема 45 м</t>
  </si>
  <si>
    <t xml:space="preserve">маш.час
</t>
  </si>
  <si>
    <t xml:space="preserve">33,73
</t>
  </si>
  <si>
    <t xml:space="preserve">267,6
</t>
  </si>
  <si>
    <t>ЧелСЦена, май 2019 г., ч.2</t>
  </si>
  <si>
    <t>Компрессоры передвижные с двигателем внутреннего сгорания давлением до 686 кПа (7 ат), производительность до 5 м3/мин</t>
  </si>
  <si>
    <t xml:space="preserve">62,75
</t>
  </si>
  <si>
    <t xml:space="preserve">421
</t>
  </si>
  <si>
    <t>МТРиЭ ЧО, пост. от 06.05.2019 № 36/11</t>
  </si>
  <si>
    <t>Шуруповерт</t>
  </si>
  <si>
    <t xml:space="preserve">3,01
</t>
  </si>
  <si>
    <t xml:space="preserve">14
</t>
  </si>
  <si>
    <t>Молотки при работе от передвижных компрессорных станций отбойные пневматические</t>
  </si>
  <si>
    <t xml:space="preserve">1,44
</t>
  </si>
  <si>
    <t xml:space="preserve">5
</t>
  </si>
  <si>
    <t>МТРиЭ ЧО, пост. от 06.05.2019 № 36/11   (330803-1)</t>
  </si>
  <si>
    <t>Перфораторы электрические</t>
  </si>
  <si>
    <t xml:space="preserve">2,15
</t>
  </si>
  <si>
    <t xml:space="preserve">8
</t>
  </si>
  <si>
    <t>Пила дисковая электрическая</t>
  </si>
  <si>
    <t xml:space="preserve">1
</t>
  </si>
  <si>
    <t>Автомобили бортовые, грузоподъемность до 5 т</t>
  </si>
  <si>
    <t xml:space="preserve">103,2
</t>
  </si>
  <si>
    <t xml:space="preserve">622
</t>
  </si>
  <si>
    <t>Итого по строительным машинам</t>
  </si>
  <si>
    <t xml:space="preserve">          Материалы</t>
  </si>
  <si>
    <t>101-0794</t>
  </si>
  <si>
    <t>Проволока канатная оцинкованная, диаметром 2,6 мм</t>
  </si>
  <si>
    <t xml:space="preserve">т
</t>
  </si>
  <si>
    <t xml:space="preserve">10490
</t>
  </si>
  <si>
    <t xml:space="preserve">91295,78
</t>
  </si>
  <si>
    <t>К=1,1 МТРиЭ ЧО, Пост.от 06.05.2019 г. №36/11</t>
  </si>
  <si>
    <t>101-1757</t>
  </si>
  <si>
    <t>Ветошь</t>
  </si>
  <si>
    <t xml:space="preserve">кг
</t>
  </si>
  <si>
    <t xml:space="preserve">7,02
</t>
  </si>
  <si>
    <t xml:space="preserve">39,35
</t>
  </si>
  <si>
    <t>26.10.030</t>
  </si>
  <si>
    <t>101-1805</t>
  </si>
  <si>
    <t>Гвозди строительные</t>
  </si>
  <si>
    <t xml:space="preserve">9190
</t>
  </si>
  <si>
    <t xml:space="preserve">53850,78
</t>
  </si>
  <si>
    <t>МТРиЭ ЧО, Пост.от 06.05.2019 г. №36/11, п.144</t>
  </si>
  <si>
    <t>101-1875</t>
  </si>
  <si>
    <t>Сталь листовая оцинкованная толщиной листа 0,7 мм</t>
  </si>
  <si>
    <t xml:space="preserve">11780
</t>
  </si>
  <si>
    <t xml:space="preserve">52583,95
</t>
  </si>
  <si>
    <t>МТРиЭ ЧО, Пост.от 06.05.2019 г. №36/11, п.148</t>
  </si>
  <si>
    <t>101-2052</t>
  </si>
  <si>
    <t>Лента бутиловая</t>
  </si>
  <si>
    <t xml:space="preserve">м
</t>
  </si>
  <si>
    <t xml:space="preserve">8,76
</t>
  </si>
  <si>
    <t xml:space="preserve">42,75
</t>
  </si>
  <si>
    <t>Среднее (10.02.1995, 11.08.050, Среднее (11.08.050.5,11.08.050.6,11.08.050.7))</t>
  </si>
  <si>
    <t>101-2054</t>
  </si>
  <si>
    <t>Лента бутиловая диффузионная</t>
  </si>
  <si>
    <t xml:space="preserve">9,84
</t>
  </si>
  <si>
    <t>101-2388</t>
  </si>
  <si>
    <t>Герметик пенополиуретановый (пена монтажная) типа Makrofleks, Soudal в баллонах по 750 мл</t>
  </si>
  <si>
    <t xml:space="preserve">шт.
</t>
  </si>
  <si>
    <t xml:space="preserve">67,89
</t>
  </si>
  <si>
    <t xml:space="preserve">275,87
</t>
  </si>
  <si>
    <t>Среднее (10.01.420,10.01.421,10.01.4221,10.01.423)</t>
  </si>
  <si>
    <t>101-2434</t>
  </si>
  <si>
    <t>Клей ПВА</t>
  </si>
  <si>
    <t xml:space="preserve">15,7
</t>
  </si>
  <si>
    <t xml:space="preserve">28,77
</t>
  </si>
  <si>
    <t>11.02.300</t>
  </si>
  <si>
    <t>101-2789</t>
  </si>
  <si>
    <t>Лента ПСУЛ</t>
  </si>
  <si>
    <t xml:space="preserve">7
</t>
  </si>
  <si>
    <t xml:space="preserve">20,6
</t>
  </si>
  <si>
    <t>Среднее (11.08.052, 11.08.053)</t>
  </si>
  <si>
    <t>101-3464</t>
  </si>
  <si>
    <t>Грунтовка масляная BAK-I-V</t>
  </si>
  <si>
    <t xml:space="preserve">10950
</t>
  </si>
  <si>
    <t xml:space="preserve">64128,38
</t>
  </si>
  <si>
    <t>Среднее (14.01.343, 14.01.3435, 11.07.227)</t>
  </si>
  <si>
    <t>101-4173</t>
  </si>
  <si>
    <t>Дюбели монтажные 10х130 (10х132, 10х150) мм</t>
  </si>
  <si>
    <t xml:space="preserve">10 шт.
</t>
  </si>
  <si>
    <t xml:space="preserve">14,12
</t>
  </si>
  <si>
    <t xml:space="preserve">93,15
</t>
  </si>
  <si>
    <t>Среднее (08.05.144, 08.05.145)*10</t>
  </si>
  <si>
    <t>101-5958</t>
  </si>
  <si>
    <t>Уголок ПВХ, размером 25х25 мм</t>
  </si>
  <si>
    <t xml:space="preserve">п.м
</t>
  </si>
  <si>
    <t xml:space="preserve">2,2
</t>
  </si>
  <si>
    <t xml:space="preserve">5,74
</t>
  </si>
  <si>
    <t>11.08.081.5</t>
  </si>
  <si>
    <t>102-0303</t>
  </si>
  <si>
    <t>Клинья пластиковые монтажные</t>
  </si>
  <si>
    <t xml:space="preserve">0,5
</t>
  </si>
  <si>
    <t xml:space="preserve">2,6
</t>
  </si>
  <si>
    <t>09.01.102</t>
  </si>
  <si>
    <t>113-0304</t>
  </si>
  <si>
    <t>Клей резиновый № 88-Н</t>
  </si>
  <si>
    <t xml:space="preserve">34,8
</t>
  </si>
  <si>
    <t xml:space="preserve">181,8
</t>
  </si>
  <si>
    <t>11.02.379</t>
  </si>
  <si>
    <t>ТССЦ-101-2911</t>
  </si>
  <si>
    <t>Доски подоконные ПВХ, шириной 500 мм</t>
  </si>
  <si>
    <t xml:space="preserve">320
</t>
  </si>
  <si>
    <t xml:space="preserve">290,09
</t>
  </si>
  <si>
    <t>МТРиЭ ЧО, Пост.от 06.05.2019 г. №36/11, п.282.8</t>
  </si>
  <si>
    <t>ТССЦ-101-3013</t>
  </si>
  <si>
    <t>Наличники из ПВХ, шириной 100 мм</t>
  </si>
  <si>
    <t xml:space="preserve">31,72
</t>
  </si>
  <si>
    <t xml:space="preserve">45,45
</t>
  </si>
  <si>
    <t>Среднее (11.08.081.1/2.2*1.3, 11.08.081.2/2.13*1.3)/2.2*1.3/25.36*31.04</t>
  </si>
  <si>
    <t>ТССЦ-101-3433</t>
  </si>
  <si>
    <t>Панели декоративные пластиковые «Кронапласт», размером 2700х370х8 мм</t>
  </si>
  <si>
    <t xml:space="preserve">м2
</t>
  </si>
  <si>
    <t xml:space="preserve">66,63
</t>
  </si>
  <si>
    <t xml:space="preserve">141,58
</t>
  </si>
  <si>
    <t>ТССЦ-101-5290</t>
  </si>
  <si>
    <t>Сетка противомоскитная стационарная, цвет белый</t>
  </si>
  <si>
    <t xml:space="preserve">83,17
</t>
  </si>
  <si>
    <t xml:space="preserve">498,93
</t>
  </si>
  <si>
    <t>11.02.743/(0.65*1.4)</t>
  </si>
  <si>
    <t>ТССЦ-203-0941</t>
  </si>
  <si>
    <t>Блок оконный пластиковый глухой, одностворчатый с двухкамерным стеклопакетом (32 мм), площадью до 1 м2</t>
  </si>
  <si>
    <t xml:space="preserve">1240
</t>
  </si>
  <si>
    <t xml:space="preserve">2362,35
</t>
  </si>
  <si>
    <t>МТРиЭ ЧО, Пост.от 06.05.2019 г. №36/11, п.279.1</t>
  </si>
  <si>
    <t>ТССЦ-203-0998</t>
  </si>
  <si>
    <t>Блок оконный пластиковый двустворчатый, с глухой и поворотно-откидной створкой, двухкамерным стеклопакетом (32 мм), площадью до 2 м2</t>
  </si>
  <si>
    <t xml:space="preserve">1316,31
</t>
  </si>
  <si>
    <t xml:space="preserve">2974,25
</t>
  </si>
  <si>
    <t>МТРиЭ ЧО, Пост.от 06.05.2019 г. №36/11, п.280.1</t>
  </si>
  <si>
    <t>ТССЦ-203-1038</t>
  </si>
  <si>
    <t>Блок оконный пластиковый трехстворчатый, с поворотной и поворотно-откидной створкой, двухкамерным стеклопакетом (32 мм), площадью до 3 м2</t>
  </si>
  <si>
    <t xml:space="preserve">1306,28
</t>
  </si>
  <si>
    <t xml:space="preserve">3177,56
</t>
  </si>
  <si>
    <t>МТРиЭ ЧО, Пост.от 06.05.2019 г. №36/11, п.281.2</t>
  </si>
  <si>
    <t>ТССЦ-203-4084</t>
  </si>
  <si>
    <t>Дверь балконная пластиковая, поворотная, с двухкамерным стеклопакетом (32 мм), площадью до 1,5 м2</t>
  </si>
  <si>
    <t xml:space="preserve">1320
</t>
  </si>
  <si>
    <t xml:space="preserve">3620,93
</t>
  </si>
  <si>
    <t>МТРиЭ ЧО, Пост.от 06.05.2019 г. №36/11, п.281.7.1</t>
  </si>
  <si>
    <t>Итого по строительным материалам</t>
  </si>
  <si>
    <t xml:space="preserve"> </t>
  </si>
  <si>
    <t>2 кв. 2019 г.</t>
  </si>
  <si>
    <t>22,630 тыс.руб.</t>
  </si>
  <si>
    <t>Объект:МБДОУ "ДС № 28 г.Челябинска, ул. Российская, 28 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</si>
</sst>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82" applyFont="1" applyAlignment="1">
      <alignment horizontal="left"/>
      <protection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12" fillId="0" borderId="11" xfId="0" applyFont="1" applyBorder="1" applyAlignment="1">
      <alignment vertical="top"/>
    </xf>
    <xf numFmtId="181" fontId="12" fillId="0" borderId="12" xfId="61" applyNumberFormat="1" applyFont="1" applyBorder="1" applyAlignment="1">
      <alignment horizontal="right"/>
      <protection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right" vertical="top"/>
    </xf>
    <xf numFmtId="0" fontId="7" fillId="0" borderId="0" xfId="59" applyFont="1">
      <alignment/>
      <protection/>
    </xf>
    <xf numFmtId="0" fontId="7" fillId="0" borderId="0" xfId="61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55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181" fontId="11" fillId="0" borderId="12" xfId="61" applyNumberFormat="1" applyFont="1" applyBorder="1" applyAlignment="1">
      <alignment horizontal="right"/>
      <protection/>
    </xf>
    <xf numFmtId="181" fontId="12" fillId="0" borderId="0" xfId="61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2" fontId="9" fillId="0" borderId="0" xfId="5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5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>
      <alignment/>
      <protection/>
    </xf>
    <xf numFmtId="0" fontId="12" fillId="0" borderId="0" xfId="0" applyFont="1" applyAlignment="1">
      <alignment horizontal="left" vertical="top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1" fontId="12" fillId="0" borderId="0" xfId="59" applyNumberFormat="1" applyFont="1" applyAlignment="1">
      <alignment horizontal="right"/>
      <protection/>
    </xf>
    <xf numFmtId="0" fontId="3" fillId="0" borderId="0" xfId="82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9" fillId="0" borderId="0" xfId="85" applyFont="1">
      <alignment horizontal="left" vertical="top"/>
      <protection/>
    </xf>
    <xf numFmtId="0" fontId="7" fillId="0" borderId="18" xfId="63" applyFont="1" applyBorder="1">
      <alignment horizontal="center" wrapText="1"/>
      <protection/>
    </xf>
    <xf numFmtId="0" fontId="7" fillId="0" borderId="18" xfId="63" applyFont="1" applyFill="1" applyBorder="1">
      <alignment horizontal="center" wrapText="1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8" xfId="0" applyFont="1" applyBorder="1" applyAlignment="1">
      <alignment horizontal="left" vertical="top" wrapText="1"/>
    </xf>
    <xf numFmtId="2" fontId="15" fillId="0" borderId="18" xfId="0" applyNumberFormat="1" applyFont="1" applyBorder="1" applyAlignment="1">
      <alignment horizontal="left" vertical="top" wrapText="1"/>
    </xf>
    <xf numFmtId="49" fontId="15" fillId="0" borderId="18" xfId="0" applyNumberFormat="1" applyFont="1" applyBorder="1" applyAlignment="1">
      <alignment horizontal="right" vertical="top" wrapText="1"/>
    </xf>
    <xf numFmtId="2" fontId="15" fillId="0" borderId="18" xfId="0" applyNumberFormat="1" applyFont="1" applyBorder="1" applyAlignment="1">
      <alignment horizontal="right" vertical="top" wrapText="1"/>
    </xf>
    <xf numFmtId="0" fontId="15" fillId="0" borderId="18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1" xfId="42" applyFont="1" applyBorder="1">
      <alignment horizontal="center"/>
      <protection/>
    </xf>
    <xf numFmtId="0" fontId="7" fillId="0" borderId="1" xfId="42" applyFont="1" applyBorder="1">
      <alignment horizontal="center"/>
      <protection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horizontal="right" vertical="top"/>
    </xf>
    <xf numFmtId="49" fontId="12" fillId="0" borderId="18" xfId="0" applyNumberFormat="1" applyFont="1" applyBorder="1" applyAlignment="1">
      <alignment horizontal="left" vertical="top" wrapText="1"/>
    </xf>
    <xf numFmtId="2" fontId="12" fillId="0" borderId="18" xfId="0" applyNumberFormat="1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right" vertical="top"/>
    </xf>
    <xf numFmtId="1" fontId="11" fillId="0" borderId="18" xfId="0" applyNumberFormat="1" applyFont="1" applyBorder="1" applyAlignment="1">
      <alignment horizontal="right" vertical="top" wrapText="1"/>
    </xf>
    <xf numFmtId="181" fontId="11" fillId="0" borderId="19" xfId="59" applyNumberFormat="1" applyFont="1" applyBorder="1" applyAlignment="1">
      <alignment horizontal="right"/>
      <protection/>
    </xf>
    <xf numFmtId="181" fontId="11" fillId="0" borderId="12" xfId="59" applyNumberFormat="1" applyFont="1" applyBorder="1" applyAlignment="1">
      <alignment horizontal="right"/>
      <protection/>
    </xf>
    <xf numFmtId="181" fontId="12" fillId="0" borderId="19" xfId="61" applyNumberFormat="1" applyFont="1" applyBorder="1" applyAlignment="1">
      <alignment horizontal="right"/>
      <protection/>
    </xf>
    <xf numFmtId="181" fontId="12" fillId="0" borderId="12" xfId="61" applyNumberFormat="1" applyFont="1" applyBorder="1" applyAlignment="1">
      <alignment horizontal="right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82" applyFont="1">
      <alignment horizontal="center"/>
      <protection/>
    </xf>
    <xf numFmtId="0" fontId="9" fillId="0" borderId="0" xfId="82" applyFont="1">
      <alignment horizontal="center"/>
      <protection/>
    </xf>
    <xf numFmtId="0" fontId="9" fillId="0" borderId="0" xfId="82" applyFont="1" applyAlignment="1">
      <alignment horizontal="left"/>
      <protection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181" fontId="11" fillId="0" borderId="19" xfId="59" applyNumberFormat="1" applyFont="1" applyBorder="1" applyAlignment="1">
      <alignment horizontal="left" indent="11"/>
      <protection/>
    </xf>
    <xf numFmtId="181" fontId="11" fillId="0" borderId="12" xfId="59" applyNumberFormat="1" applyFont="1" applyBorder="1" applyAlignment="1">
      <alignment horizontal="left" indent="11"/>
      <protection/>
    </xf>
    <xf numFmtId="181" fontId="11" fillId="0" borderId="11" xfId="59" applyNumberFormat="1" applyFont="1" applyBorder="1" applyAlignment="1">
      <alignment horizontal="left" indent="11"/>
      <protection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26"/>
  <sheetViews>
    <sheetView showGridLines="0" tabSelected="1" zoomScalePageLayoutView="0" workbookViewId="0" topLeftCell="A112">
      <selection activeCell="A12" sqref="A12:U12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9.125" style="1" hidden="1" customWidth="1"/>
    <col min="24" max="27" width="0" style="1" hidden="1" customWidth="1"/>
    <col min="28" max="16384" width="9.125" style="1" customWidth="1"/>
  </cols>
  <sheetData>
    <row r="1" ht="12.75"/>
    <row r="2" spans="1:8" ht="15.75">
      <c r="A2" s="2" t="s">
        <v>38</v>
      </c>
      <c r="H2" s="3" t="s">
        <v>39</v>
      </c>
    </row>
    <row r="3" spans="1:8" ht="12.75">
      <c r="A3" s="60" t="s">
        <v>44</v>
      </c>
      <c r="H3" s="60" t="s">
        <v>44</v>
      </c>
    </row>
    <row r="4" spans="1:8" ht="12.75">
      <c r="A4" s="60" t="s">
        <v>45</v>
      </c>
      <c r="B4" s="4"/>
      <c r="C4" s="4"/>
      <c r="D4" s="4"/>
      <c r="E4" s="4"/>
      <c r="F4" s="4"/>
      <c r="G4" s="4"/>
      <c r="H4" s="60" t="s">
        <v>45</v>
      </c>
    </row>
    <row r="5" spans="1:8" ht="12.75">
      <c r="A5" s="1" t="s">
        <v>42</v>
      </c>
      <c r="B5" s="4"/>
      <c r="C5" s="4"/>
      <c r="D5" s="4"/>
      <c r="E5" s="4"/>
      <c r="F5" s="4"/>
      <c r="G5" s="4"/>
      <c r="H5" s="61" t="s">
        <v>43</v>
      </c>
    </row>
    <row r="6" spans="1:8" ht="12.75">
      <c r="A6" s="4"/>
      <c r="B6" s="4"/>
      <c r="C6" s="4"/>
      <c r="D6" s="4"/>
      <c r="E6" s="4"/>
      <c r="F6" s="4"/>
      <c r="G6" s="4"/>
      <c r="H6" s="4"/>
    </row>
    <row r="7" spans="1:4" s="7" customFormat="1" ht="12">
      <c r="A7" s="5"/>
      <c r="B7" s="6"/>
      <c r="C7" s="6"/>
      <c r="D7" s="6"/>
    </row>
    <row r="8" spans="1:4" s="7" customFormat="1" ht="12">
      <c r="A8" s="8" t="s">
        <v>46</v>
      </c>
      <c r="B8" s="6"/>
      <c r="C8" s="6"/>
      <c r="D8" s="6"/>
    </row>
    <row r="9" spans="1:4" s="7" customFormat="1" ht="12">
      <c r="A9" s="5"/>
      <c r="B9" s="6"/>
      <c r="C9" s="6"/>
      <c r="D9" s="6"/>
    </row>
    <row r="10" spans="1:4" s="7" customFormat="1" ht="12">
      <c r="A10" s="8" t="s">
        <v>401</v>
      </c>
      <c r="B10" s="6"/>
      <c r="C10" s="6"/>
      <c r="D10" s="6"/>
    </row>
    <row r="11" spans="1:21" s="7" customFormat="1" ht="15">
      <c r="A11" s="117" t="s">
        <v>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s="7" customFormat="1" ht="12">
      <c r="A12" s="118" t="s">
        <v>34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7" customFormat="1" ht="12">
      <c r="A13" s="118" t="s">
        <v>48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7" customFormat="1" ht="12">
      <c r="A14" s="119" t="s">
        <v>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="7" customFormat="1" ht="12"/>
    <row r="16" spans="7:21" s="7" customFormat="1" ht="12">
      <c r="G16" s="113" t="s">
        <v>19</v>
      </c>
      <c r="H16" s="114"/>
      <c r="I16" s="115"/>
      <c r="J16" s="113" t="s">
        <v>20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</row>
    <row r="17" spans="4:21" s="7" customFormat="1" ht="12.75">
      <c r="D17" s="5" t="s">
        <v>4</v>
      </c>
      <c r="G17" s="128" t="s">
        <v>400</v>
      </c>
      <c r="H17" s="129"/>
      <c r="I17" s="130"/>
      <c r="J17" s="109">
        <f>86994/1000</f>
        <v>86.994</v>
      </c>
      <c r="K17" s="110"/>
      <c r="L17" s="12"/>
      <c r="M17" s="12"/>
      <c r="N17" s="12"/>
      <c r="O17" s="12"/>
      <c r="P17" s="12"/>
      <c r="Q17" s="12"/>
      <c r="R17" s="12"/>
      <c r="S17" s="12"/>
      <c r="T17" s="12"/>
      <c r="U17" s="11" t="s">
        <v>5</v>
      </c>
    </row>
    <row r="18" spans="4:21" s="7" customFormat="1" ht="12.75">
      <c r="D18" s="13" t="s">
        <v>35</v>
      </c>
      <c r="F18" s="14"/>
      <c r="G18" s="107">
        <f>0/1000</f>
        <v>0</v>
      </c>
      <c r="H18" s="108"/>
      <c r="I18" s="11" t="s">
        <v>5</v>
      </c>
      <c r="J18" s="109">
        <f>0/1000</f>
        <v>0</v>
      </c>
      <c r="K18" s="110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5</v>
      </c>
    </row>
    <row r="19" spans="4:21" s="7" customFormat="1" ht="12.75">
      <c r="D19" s="13" t="s">
        <v>36</v>
      </c>
      <c r="F19" s="14"/>
      <c r="G19" s="107">
        <f>0/1000</f>
        <v>0</v>
      </c>
      <c r="H19" s="108"/>
      <c r="I19" s="11" t="s">
        <v>5</v>
      </c>
      <c r="J19" s="109">
        <f>0/1000</f>
        <v>0</v>
      </c>
      <c r="K19" s="110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5</v>
      </c>
    </row>
    <row r="20" spans="4:26" s="7" customFormat="1" ht="12.75">
      <c r="D20" s="5" t="s">
        <v>6</v>
      </c>
      <c r="G20" s="107">
        <f>(V20+V21)/1000</f>
        <v>0.06653</v>
      </c>
      <c r="H20" s="108"/>
      <c r="I20" s="11" t="s">
        <v>7</v>
      </c>
      <c r="J20" s="109">
        <f>(W20+W21)/1000</f>
        <v>0.06653</v>
      </c>
      <c r="K20" s="110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7</v>
      </c>
      <c r="V20" s="15">
        <v>66.04</v>
      </c>
      <c r="W20" s="16">
        <v>66.04</v>
      </c>
      <c r="X20" s="54">
        <v>726</v>
      </c>
      <c r="Y20" s="54">
        <v>700</v>
      </c>
      <c r="Z20" s="54">
        <v>397</v>
      </c>
    </row>
    <row r="21" spans="4:26" s="7" customFormat="1" ht="12.75">
      <c r="D21" s="5" t="s">
        <v>8</v>
      </c>
      <c r="G21" s="107">
        <f>726/1000</f>
        <v>0.726</v>
      </c>
      <c r="H21" s="108"/>
      <c r="I21" s="11" t="s">
        <v>5</v>
      </c>
      <c r="J21" s="109">
        <f>9820/1000</f>
        <v>9.82</v>
      </c>
      <c r="K21" s="110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5</v>
      </c>
      <c r="V21" s="15">
        <v>0.49</v>
      </c>
      <c r="W21" s="16">
        <v>0.49</v>
      </c>
      <c r="X21" s="55">
        <v>9820</v>
      </c>
      <c r="Y21" s="55">
        <v>8026</v>
      </c>
      <c r="Z21" s="55">
        <v>4274</v>
      </c>
    </row>
    <row r="22" spans="6:21" s="7" customFormat="1" ht="12">
      <c r="F22" s="6"/>
      <c r="G22" s="17"/>
      <c r="H22" s="17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</row>
    <row r="23" spans="2:21" s="7" customFormat="1" ht="12">
      <c r="B23" s="6"/>
      <c r="C23" s="6"/>
      <c r="D23" s="6"/>
      <c r="F23" s="14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4" s="7" customFormat="1" ht="12">
      <c r="A24" s="5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7" t="s">
        <v>399</v>
      </c>
    </row>
    <row r="25" s="7" customFormat="1" ht="12.75" thickBot="1">
      <c r="A25" s="23"/>
    </row>
    <row r="26" spans="1:21" s="25" customFormat="1" ht="27" customHeight="1" thickBot="1">
      <c r="A26" s="116" t="s">
        <v>9</v>
      </c>
      <c r="B26" s="116" t="s">
        <v>10</v>
      </c>
      <c r="C26" s="116" t="s">
        <v>11</v>
      </c>
      <c r="D26" s="112" t="s">
        <v>12</v>
      </c>
      <c r="E26" s="112"/>
      <c r="F26" s="112"/>
      <c r="G26" s="112" t="s">
        <v>13</v>
      </c>
      <c r="H26" s="112"/>
      <c r="I26" s="112"/>
      <c r="J26" s="112" t="s">
        <v>14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25" customFormat="1" ht="22.5" customHeight="1" thickBot="1">
      <c r="A27" s="116"/>
      <c r="B27" s="116"/>
      <c r="C27" s="116"/>
      <c r="D27" s="111" t="s">
        <v>1</v>
      </c>
      <c r="E27" s="24" t="s">
        <v>15</v>
      </c>
      <c r="F27" s="24" t="s">
        <v>16</v>
      </c>
      <c r="G27" s="111" t="s">
        <v>1</v>
      </c>
      <c r="H27" s="24" t="s">
        <v>15</v>
      </c>
      <c r="I27" s="24" t="s">
        <v>16</v>
      </c>
      <c r="J27" s="111" t="s">
        <v>1</v>
      </c>
      <c r="K27" s="24" t="s">
        <v>15</v>
      </c>
      <c r="L27" s="24"/>
      <c r="M27" s="24"/>
      <c r="N27" s="24"/>
      <c r="O27" s="24"/>
      <c r="P27" s="24"/>
      <c r="Q27" s="24"/>
      <c r="R27" s="24"/>
      <c r="S27" s="24"/>
      <c r="T27" s="24"/>
      <c r="U27" s="24" t="s">
        <v>16</v>
      </c>
    </row>
    <row r="28" spans="1:21" s="25" customFormat="1" ht="22.5" customHeight="1" thickBot="1">
      <c r="A28" s="116"/>
      <c r="B28" s="116"/>
      <c r="C28" s="116"/>
      <c r="D28" s="111"/>
      <c r="E28" s="24" t="s">
        <v>17</v>
      </c>
      <c r="F28" s="24" t="s">
        <v>18</v>
      </c>
      <c r="G28" s="111"/>
      <c r="H28" s="24" t="s">
        <v>17</v>
      </c>
      <c r="I28" s="24" t="s">
        <v>18</v>
      </c>
      <c r="J28" s="111"/>
      <c r="K28" s="24" t="s">
        <v>17</v>
      </c>
      <c r="L28" s="24"/>
      <c r="M28" s="24"/>
      <c r="N28" s="24"/>
      <c r="O28" s="24"/>
      <c r="P28" s="24"/>
      <c r="Q28" s="24"/>
      <c r="R28" s="24"/>
      <c r="S28" s="24"/>
      <c r="T28" s="24"/>
      <c r="U28" s="24" t="s">
        <v>18</v>
      </c>
    </row>
    <row r="29" spans="1:21" s="6" customFormat="1" ht="12.75">
      <c r="A29" s="63">
        <v>1</v>
      </c>
      <c r="B29" s="63">
        <v>2</v>
      </c>
      <c r="C29" s="63">
        <v>3</v>
      </c>
      <c r="D29" s="64">
        <v>4</v>
      </c>
      <c r="E29" s="63">
        <v>5</v>
      </c>
      <c r="F29" s="63">
        <v>6</v>
      </c>
      <c r="G29" s="64">
        <v>7</v>
      </c>
      <c r="H29" s="63">
        <v>8</v>
      </c>
      <c r="I29" s="63">
        <v>9</v>
      </c>
      <c r="J29" s="64">
        <v>10</v>
      </c>
      <c r="K29" s="63">
        <v>11</v>
      </c>
      <c r="L29" s="63"/>
      <c r="M29" s="63"/>
      <c r="N29" s="63"/>
      <c r="O29" s="63"/>
      <c r="P29" s="63"/>
      <c r="Q29" s="63"/>
      <c r="R29" s="63"/>
      <c r="S29" s="63"/>
      <c r="T29" s="63"/>
      <c r="U29" s="63">
        <v>12</v>
      </c>
    </row>
    <row r="30" spans="1:21" s="31" customFormat="1" ht="45.75" customHeight="1">
      <c r="A30" s="124" t="s">
        <v>51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31" customFormat="1" ht="48">
      <c r="A31" s="65">
        <v>1</v>
      </c>
      <c r="B31" s="66" t="s">
        <v>52</v>
      </c>
      <c r="C31" s="67" t="s">
        <v>53</v>
      </c>
      <c r="D31" s="68">
        <v>2078.64</v>
      </c>
      <c r="E31" s="69">
        <v>1818.1</v>
      </c>
      <c r="F31" s="68" t="s">
        <v>54</v>
      </c>
      <c r="G31" s="68">
        <v>42</v>
      </c>
      <c r="H31" s="68">
        <v>37</v>
      </c>
      <c r="I31" s="68" t="s">
        <v>55</v>
      </c>
      <c r="J31" s="68">
        <v>524</v>
      </c>
      <c r="K31" s="69">
        <v>490</v>
      </c>
      <c r="L31" s="69"/>
      <c r="M31" s="69"/>
      <c r="N31" s="69"/>
      <c r="O31" s="69"/>
      <c r="P31" s="69"/>
      <c r="Q31" s="69"/>
      <c r="R31" s="69"/>
      <c r="S31" s="69"/>
      <c r="T31" s="69"/>
      <c r="U31" s="69" t="s">
        <v>56</v>
      </c>
    </row>
    <row r="32" spans="1:21" s="31" customFormat="1" ht="24">
      <c r="A32" s="70"/>
      <c r="B32" s="71" t="s">
        <v>57</v>
      </c>
      <c r="C32" s="72" t="s">
        <v>58</v>
      </c>
      <c r="D32" s="73"/>
      <c r="E32" s="74"/>
      <c r="F32" s="73"/>
      <c r="G32" s="73">
        <v>31</v>
      </c>
      <c r="H32" s="73"/>
      <c r="I32" s="73"/>
      <c r="J32" s="73">
        <v>352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s="31" customFormat="1" ht="24">
      <c r="A33" s="70"/>
      <c r="B33" s="71" t="s">
        <v>59</v>
      </c>
      <c r="C33" s="72" t="s">
        <v>60</v>
      </c>
      <c r="D33" s="73"/>
      <c r="E33" s="74"/>
      <c r="F33" s="73"/>
      <c r="G33" s="73">
        <v>24</v>
      </c>
      <c r="H33" s="73"/>
      <c r="I33" s="73"/>
      <c r="J33" s="73">
        <v>252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1:26" s="6" customFormat="1" ht="12">
      <c r="A34" s="70"/>
      <c r="B34" s="71" t="s">
        <v>61</v>
      </c>
      <c r="C34" s="72" t="s">
        <v>62</v>
      </c>
      <c r="D34" s="73"/>
      <c r="E34" s="74"/>
      <c r="F34" s="73"/>
      <c r="G34" s="73">
        <v>97</v>
      </c>
      <c r="H34" s="73"/>
      <c r="I34" s="73"/>
      <c r="J34" s="73">
        <v>1128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31"/>
      <c r="W34" s="31"/>
      <c r="X34" s="31"/>
      <c r="Y34" s="31"/>
      <c r="Z34" s="31"/>
    </row>
    <row r="35" spans="1:26" s="6" customFormat="1" ht="36">
      <c r="A35" s="65">
        <v>2</v>
      </c>
      <c r="B35" s="66" t="s">
        <v>63</v>
      </c>
      <c r="C35" s="67" t="s">
        <v>64</v>
      </c>
      <c r="D35" s="68">
        <v>364.25</v>
      </c>
      <c r="E35" s="69">
        <v>364.25</v>
      </c>
      <c r="F35" s="68"/>
      <c r="G35" s="68">
        <v>11</v>
      </c>
      <c r="H35" s="68">
        <v>11</v>
      </c>
      <c r="I35" s="68"/>
      <c r="J35" s="68">
        <v>146</v>
      </c>
      <c r="K35" s="69">
        <v>146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31"/>
      <c r="W35" s="31"/>
      <c r="X35" s="31"/>
      <c r="Y35" s="31"/>
      <c r="Z35" s="31"/>
    </row>
    <row r="36" spans="1:26" s="6" customFormat="1" ht="24">
      <c r="A36" s="70"/>
      <c r="B36" s="71" t="s">
        <v>65</v>
      </c>
      <c r="C36" s="72" t="s">
        <v>58</v>
      </c>
      <c r="D36" s="73"/>
      <c r="E36" s="74"/>
      <c r="F36" s="73"/>
      <c r="G36" s="73">
        <v>9</v>
      </c>
      <c r="H36" s="73"/>
      <c r="I36" s="73"/>
      <c r="J36" s="73">
        <v>102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31"/>
      <c r="W36" s="31"/>
      <c r="X36" s="31"/>
      <c r="Y36" s="31"/>
      <c r="Z36" s="31"/>
    </row>
    <row r="37" spans="1:26" s="6" customFormat="1" ht="24">
      <c r="A37" s="70"/>
      <c r="B37" s="71" t="s">
        <v>66</v>
      </c>
      <c r="C37" s="72" t="s">
        <v>60</v>
      </c>
      <c r="D37" s="73"/>
      <c r="E37" s="74"/>
      <c r="F37" s="73"/>
      <c r="G37" s="73">
        <v>7</v>
      </c>
      <c r="H37" s="73"/>
      <c r="I37" s="73"/>
      <c r="J37" s="73">
        <v>73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31"/>
      <c r="W37" s="31"/>
      <c r="X37" s="31"/>
      <c r="Y37" s="31"/>
      <c r="Z37" s="31"/>
    </row>
    <row r="38" spans="1:26" s="33" customFormat="1" ht="12">
      <c r="A38" s="70"/>
      <c r="B38" s="71" t="s">
        <v>61</v>
      </c>
      <c r="C38" s="72" t="s">
        <v>62</v>
      </c>
      <c r="D38" s="73"/>
      <c r="E38" s="74"/>
      <c r="F38" s="73"/>
      <c r="G38" s="73">
        <v>27</v>
      </c>
      <c r="H38" s="73"/>
      <c r="I38" s="73"/>
      <c r="J38" s="73">
        <v>321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31"/>
      <c r="W38" s="31"/>
      <c r="X38" s="31"/>
      <c r="Y38" s="31"/>
      <c r="Z38" s="31"/>
    </row>
    <row r="39" spans="1:26" ht="60">
      <c r="A39" s="65">
        <v>3</v>
      </c>
      <c r="B39" s="66" t="s">
        <v>67</v>
      </c>
      <c r="C39" s="67" t="s">
        <v>68</v>
      </c>
      <c r="D39" s="68">
        <v>498.93</v>
      </c>
      <c r="E39" s="69">
        <v>467.56</v>
      </c>
      <c r="F39" s="68" t="s">
        <v>69</v>
      </c>
      <c r="G39" s="68">
        <v>43</v>
      </c>
      <c r="H39" s="68">
        <v>40</v>
      </c>
      <c r="I39" s="68" t="s">
        <v>70</v>
      </c>
      <c r="J39" s="68">
        <v>559</v>
      </c>
      <c r="K39" s="69">
        <v>538</v>
      </c>
      <c r="L39" s="69"/>
      <c r="M39" s="69"/>
      <c r="N39" s="69"/>
      <c r="O39" s="69"/>
      <c r="P39" s="69"/>
      <c r="Q39" s="69"/>
      <c r="R39" s="69"/>
      <c r="S39" s="69"/>
      <c r="T39" s="69"/>
      <c r="U39" s="69" t="s">
        <v>71</v>
      </c>
      <c r="V39" s="31"/>
      <c r="W39" s="31"/>
      <c r="X39" s="31"/>
      <c r="Y39" s="31"/>
      <c r="Z39" s="31"/>
    </row>
    <row r="40" spans="1:26" ht="24">
      <c r="A40" s="70"/>
      <c r="B40" s="71" t="s">
        <v>72</v>
      </c>
      <c r="C40" s="72" t="s">
        <v>58</v>
      </c>
      <c r="D40" s="73"/>
      <c r="E40" s="74"/>
      <c r="F40" s="73"/>
      <c r="G40" s="73">
        <v>34</v>
      </c>
      <c r="H40" s="73"/>
      <c r="I40" s="73"/>
      <c r="J40" s="73">
        <v>389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31"/>
      <c r="W40" s="31"/>
      <c r="X40" s="31"/>
      <c r="Y40" s="31"/>
      <c r="Z40" s="31"/>
    </row>
    <row r="41" spans="1:26" ht="24">
      <c r="A41" s="70"/>
      <c r="B41" s="71" t="s">
        <v>73</v>
      </c>
      <c r="C41" s="72" t="s">
        <v>60</v>
      </c>
      <c r="D41" s="73"/>
      <c r="E41" s="74"/>
      <c r="F41" s="73"/>
      <c r="G41" s="73">
        <v>25</v>
      </c>
      <c r="H41" s="73"/>
      <c r="I41" s="73"/>
      <c r="J41" s="73">
        <v>278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31"/>
      <c r="W41" s="31"/>
      <c r="X41" s="31"/>
      <c r="Y41" s="31"/>
      <c r="Z41" s="31"/>
    </row>
    <row r="42" spans="1:26" ht="12.75">
      <c r="A42" s="70"/>
      <c r="B42" s="71" t="s">
        <v>61</v>
      </c>
      <c r="C42" s="72" t="s">
        <v>62</v>
      </c>
      <c r="D42" s="73"/>
      <c r="E42" s="74"/>
      <c r="F42" s="73"/>
      <c r="G42" s="73">
        <v>102</v>
      </c>
      <c r="H42" s="73"/>
      <c r="I42" s="73"/>
      <c r="J42" s="73">
        <v>1226</v>
      </c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31"/>
      <c r="W42" s="31"/>
      <c r="X42" s="31"/>
      <c r="Y42" s="31"/>
      <c r="Z42" s="31"/>
    </row>
    <row r="43" spans="1:26" ht="60">
      <c r="A43" s="65">
        <v>4</v>
      </c>
      <c r="B43" s="66" t="s">
        <v>74</v>
      </c>
      <c r="C43" s="67" t="s">
        <v>75</v>
      </c>
      <c r="D43" s="68">
        <v>963</v>
      </c>
      <c r="E43" s="69">
        <v>963</v>
      </c>
      <c r="F43" s="68"/>
      <c r="G43" s="68">
        <v>23</v>
      </c>
      <c r="H43" s="68">
        <v>23</v>
      </c>
      <c r="I43" s="68"/>
      <c r="J43" s="68">
        <v>317</v>
      </c>
      <c r="K43" s="69">
        <v>317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31"/>
      <c r="W43" s="31"/>
      <c r="X43" s="31"/>
      <c r="Y43" s="31"/>
      <c r="Z43" s="31"/>
    </row>
    <row r="44" spans="1:26" ht="24">
      <c r="A44" s="70"/>
      <c r="B44" s="71" t="s">
        <v>76</v>
      </c>
      <c r="C44" s="72" t="s">
        <v>58</v>
      </c>
      <c r="D44" s="73"/>
      <c r="E44" s="74"/>
      <c r="F44" s="73"/>
      <c r="G44" s="73">
        <v>19</v>
      </c>
      <c r="H44" s="73"/>
      <c r="I44" s="73"/>
      <c r="J44" s="73">
        <v>222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31"/>
      <c r="W44" s="31"/>
      <c r="X44" s="31"/>
      <c r="Y44" s="31"/>
      <c r="Z44" s="31"/>
    </row>
    <row r="45" spans="1:26" ht="24">
      <c r="A45" s="70"/>
      <c r="B45" s="71" t="s">
        <v>77</v>
      </c>
      <c r="C45" s="72" t="s">
        <v>60</v>
      </c>
      <c r="D45" s="73"/>
      <c r="E45" s="74"/>
      <c r="F45" s="73"/>
      <c r="G45" s="73">
        <v>14</v>
      </c>
      <c r="H45" s="73"/>
      <c r="I45" s="73"/>
      <c r="J45" s="73">
        <v>159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31"/>
      <c r="W45" s="31"/>
      <c r="X45" s="31"/>
      <c r="Y45" s="31"/>
      <c r="Z45" s="31"/>
    </row>
    <row r="46" spans="1:26" ht="12.75">
      <c r="A46" s="70"/>
      <c r="B46" s="71" t="s">
        <v>61</v>
      </c>
      <c r="C46" s="72" t="s">
        <v>62</v>
      </c>
      <c r="D46" s="73"/>
      <c r="E46" s="74"/>
      <c r="F46" s="73"/>
      <c r="G46" s="73">
        <v>56</v>
      </c>
      <c r="H46" s="73"/>
      <c r="I46" s="73"/>
      <c r="J46" s="73">
        <v>698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31"/>
      <c r="W46" s="31"/>
      <c r="X46" s="31"/>
      <c r="Y46" s="31"/>
      <c r="Z46" s="31"/>
    </row>
    <row r="47" spans="1:26" ht="48">
      <c r="A47" s="65">
        <v>5</v>
      </c>
      <c r="B47" s="66" t="s">
        <v>78</v>
      </c>
      <c r="C47" s="67" t="s">
        <v>79</v>
      </c>
      <c r="D47" s="68">
        <v>1448.54</v>
      </c>
      <c r="E47" s="69">
        <v>1329.78</v>
      </c>
      <c r="F47" s="68" t="s">
        <v>80</v>
      </c>
      <c r="G47" s="68">
        <v>72</v>
      </c>
      <c r="H47" s="68">
        <v>66</v>
      </c>
      <c r="I47" s="68" t="s">
        <v>81</v>
      </c>
      <c r="J47" s="68">
        <v>937</v>
      </c>
      <c r="K47" s="69">
        <v>897</v>
      </c>
      <c r="L47" s="69"/>
      <c r="M47" s="69"/>
      <c r="N47" s="69"/>
      <c r="O47" s="69"/>
      <c r="P47" s="69"/>
      <c r="Q47" s="69"/>
      <c r="R47" s="69"/>
      <c r="S47" s="69"/>
      <c r="T47" s="69"/>
      <c r="U47" s="69" t="s">
        <v>82</v>
      </c>
      <c r="V47" s="31"/>
      <c r="W47" s="31"/>
      <c r="X47" s="31"/>
      <c r="Y47" s="31"/>
      <c r="Z47" s="31"/>
    </row>
    <row r="48" spans="1:26" ht="24">
      <c r="A48" s="70"/>
      <c r="B48" s="71" t="s">
        <v>83</v>
      </c>
      <c r="C48" s="72" t="s">
        <v>58</v>
      </c>
      <c r="D48" s="73"/>
      <c r="E48" s="74"/>
      <c r="F48" s="73"/>
      <c r="G48" s="73">
        <v>55</v>
      </c>
      <c r="H48" s="73"/>
      <c r="I48" s="73"/>
      <c r="J48" s="73">
        <v>642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31"/>
      <c r="W48" s="31"/>
      <c r="X48" s="31"/>
      <c r="Y48" s="31"/>
      <c r="Z48" s="31"/>
    </row>
    <row r="49" spans="1:26" ht="24">
      <c r="A49" s="70"/>
      <c r="B49" s="71" t="s">
        <v>84</v>
      </c>
      <c r="C49" s="72" t="s">
        <v>60</v>
      </c>
      <c r="D49" s="73"/>
      <c r="E49" s="74"/>
      <c r="F49" s="73"/>
      <c r="G49" s="73">
        <v>42</v>
      </c>
      <c r="H49" s="73"/>
      <c r="I49" s="73"/>
      <c r="J49" s="73">
        <v>459</v>
      </c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31"/>
      <c r="W49" s="31"/>
      <c r="X49" s="31"/>
      <c r="Y49" s="31"/>
      <c r="Z49" s="31"/>
    </row>
    <row r="50" spans="1:26" ht="12.75">
      <c r="A50" s="70"/>
      <c r="B50" s="71" t="s">
        <v>61</v>
      </c>
      <c r="C50" s="72" t="s">
        <v>62</v>
      </c>
      <c r="D50" s="73"/>
      <c r="E50" s="74"/>
      <c r="F50" s="73"/>
      <c r="G50" s="73">
        <v>169</v>
      </c>
      <c r="H50" s="73"/>
      <c r="I50" s="73"/>
      <c r="J50" s="73">
        <v>2038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31"/>
      <c r="W50" s="31"/>
      <c r="X50" s="31"/>
      <c r="Y50" s="31"/>
      <c r="Z50" s="31"/>
    </row>
    <row r="51" spans="1:26" ht="120">
      <c r="A51" s="65">
        <v>6</v>
      </c>
      <c r="B51" s="66" t="s">
        <v>85</v>
      </c>
      <c r="C51" s="67" t="s">
        <v>86</v>
      </c>
      <c r="D51" s="68">
        <v>12199.97</v>
      </c>
      <c r="E51" s="69" t="s">
        <v>87</v>
      </c>
      <c r="F51" s="68" t="s">
        <v>88</v>
      </c>
      <c r="G51" s="68">
        <v>348</v>
      </c>
      <c r="H51" s="68" t="s">
        <v>89</v>
      </c>
      <c r="I51" s="68">
        <v>17</v>
      </c>
      <c r="J51" s="68">
        <v>2031</v>
      </c>
      <c r="K51" s="69" t="s">
        <v>90</v>
      </c>
      <c r="L51" s="69"/>
      <c r="M51" s="69"/>
      <c r="N51" s="69"/>
      <c r="O51" s="69"/>
      <c r="P51" s="69"/>
      <c r="Q51" s="69"/>
      <c r="R51" s="69"/>
      <c r="S51" s="69"/>
      <c r="T51" s="69"/>
      <c r="U51" s="69" t="s">
        <v>91</v>
      </c>
      <c r="V51" s="31"/>
      <c r="W51" s="31"/>
      <c r="X51" s="31"/>
      <c r="Y51" s="31"/>
      <c r="Z51" s="31"/>
    </row>
    <row r="52" spans="1:26" ht="24">
      <c r="A52" s="70"/>
      <c r="B52" s="71" t="s">
        <v>92</v>
      </c>
      <c r="C52" s="72" t="s">
        <v>93</v>
      </c>
      <c r="D52" s="73"/>
      <c r="E52" s="74"/>
      <c r="F52" s="73"/>
      <c r="G52" s="73">
        <v>57</v>
      </c>
      <c r="H52" s="73"/>
      <c r="I52" s="73"/>
      <c r="J52" s="73">
        <v>662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31"/>
      <c r="W52" s="31"/>
      <c r="X52" s="31"/>
      <c r="Y52" s="31"/>
      <c r="Z52" s="31"/>
    </row>
    <row r="53" spans="1:26" ht="24">
      <c r="A53" s="70"/>
      <c r="B53" s="71" t="s">
        <v>94</v>
      </c>
      <c r="C53" s="72" t="s">
        <v>95</v>
      </c>
      <c r="D53" s="73"/>
      <c r="E53" s="74"/>
      <c r="F53" s="73"/>
      <c r="G53" s="73">
        <v>29</v>
      </c>
      <c r="H53" s="73"/>
      <c r="I53" s="73"/>
      <c r="J53" s="73">
        <v>316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31"/>
      <c r="W53" s="31"/>
      <c r="X53" s="31"/>
      <c r="Y53" s="31"/>
      <c r="Z53" s="31"/>
    </row>
    <row r="54" spans="1:26" ht="12.75">
      <c r="A54" s="70"/>
      <c r="B54" s="71" t="s">
        <v>61</v>
      </c>
      <c r="C54" s="72" t="s">
        <v>62</v>
      </c>
      <c r="D54" s="73"/>
      <c r="E54" s="74"/>
      <c r="F54" s="73"/>
      <c r="G54" s="73">
        <v>434</v>
      </c>
      <c r="H54" s="73"/>
      <c r="I54" s="73"/>
      <c r="J54" s="73">
        <v>3009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31"/>
      <c r="W54" s="31"/>
      <c r="X54" s="31"/>
      <c r="Y54" s="31"/>
      <c r="Z54" s="31"/>
    </row>
    <row r="55" spans="1:26" ht="72">
      <c r="A55" s="65">
        <v>7</v>
      </c>
      <c r="B55" s="66" t="s">
        <v>96</v>
      </c>
      <c r="C55" s="67">
        <v>2.856</v>
      </c>
      <c r="D55" s="68">
        <v>1306.28</v>
      </c>
      <c r="E55" s="69" t="s">
        <v>97</v>
      </c>
      <c r="F55" s="68"/>
      <c r="G55" s="68">
        <v>3731</v>
      </c>
      <c r="H55" s="68" t="s">
        <v>98</v>
      </c>
      <c r="I55" s="68"/>
      <c r="J55" s="68">
        <v>9075</v>
      </c>
      <c r="K55" s="69" t="s">
        <v>99</v>
      </c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31"/>
      <c r="W55" s="31"/>
      <c r="X55" s="31"/>
      <c r="Y55" s="31"/>
      <c r="Z55" s="31"/>
    </row>
    <row r="56" spans="1:26" ht="96">
      <c r="A56" s="65">
        <v>8</v>
      </c>
      <c r="B56" s="66" t="s">
        <v>100</v>
      </c>
      <c r="C56" s="67" t="s">
        <v>101</v>
      </c>
      <c r="D56" s="68">
        <v>15819.47</v>
      </c>
      <c r="E56" s="69" t="s">
        <v>102</v>
      </c>
      <c r="F56" s="68" t="s">
        <v>103</v>
      </c>
      <c r="G56" s="68">
        <v>576</v>
      </c>
      <c r="H56" s="68" t="s">
        <v>104</v>
      </c>
      <c r="I56" s="68" t="s">
        <v>105</v>
      </c>
      <c r="J56" s="68">
        <v>3333</v>
      </c>
      <c r="K56" s="69" t="s">
        <v>106</v>
      </c>
      <c r="L56" s="69"/>
      <c r="M56" s="69"/>
      <c r="N56" s="69"/>
      <c r="O56" s="69"/>
      <c r="P56" s="69"/>
      <c r="Q56" s="69"/>
      <c r="R56" s="69"/>
      <c r="S56" s="69"/>
      <c r="T56" s="69"/>
      <c r="U56" s="69" t="s">
        <v>107</v>
      </c>
      <c r="V56" s="31"/>
      <c r="W56" s="31"/>
      <c r="X56" s="31"/>
      <c r="Y56" s="31"/>
      <c r="Z56" s="31"/>
    </row>
    <row r="57" spans="1:26" ht="24">
      <c r="A57" s="70"/>
      <c r="B57" s="71" t="s">
        <v>108</v>
      </c>
      <c r="C57" s="72" t="s">
        <v>93</v>
      </c>
      <c r="D57" s="73"/>
      <c r="E57" s="74"/>
      <c r="F57" s="73"/>
      <c r="G57" s="73">
        <v>93</v>
      </c>
      <c r="H57" s="73"/>
      <c r="I57" s="73"/>
      <c r="J57" s="73">
        <v>1069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31"/>
      <c r="W57" s="31"/>
      <c r="X57" s="31"/>
      <c r="Y57" s="31"/>
      <c r="Z57" s="31"/>
    </row>
    <row r="58" spans="1:26" ht="24">
      <c r="A58" s="70"/>
      <c r="B58" s="71" t="s">
        <v>109</v>
      </c>
      <c r="C58" s="72" t="s">
        <v>95</v>
      </c>
      <c r="D58" s="73"/>
      <c r="E58" s="74"/>
      <c r="F58" s="73"/>
      <c r="G58" s="73">
        <v>48</v>
      </c>
      <c r="H58" s="73"/>
      <c r="I58" s="73"/>
      <c r="J58" s="73">
        <v>511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31"/>
      <c r="W58" s="31"/>
      <c r="X58" s="31"/>
      <c r="Y58" s="31"/>
      <c r="Z58" s="31"/>
    </row>
    <row r="59" spans="1:26" ht="12.75">
      <c r="A59" s="70"/>
      <c r="B59" s="71" t="s">
        <v>61</v>
      </c>
      <c r="C59" s="72" t="s">
        <v>62</v>
      </c>
      <c r="D59" s="73"/>
      <c r="E59" s="74"/>
      <c r="F59" s="73"/>
      <c r="G59" s="73">
        <v>717</v>
      </c>
      <c r="H59" s="73"/>
      <c r="I59" s="73"/>
      <c r="J59" s="73">
        <v>4913</v>
      </c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31"/>
      <c r="W59" s="31"/>
      <c r="X59" s="31"/>
      <c r="Y59" s="31"/>
      <c r="Z59" s="31"/>
    </row>
    <row r="60" spans="1:26" ht="72">
      <c r="A60" s="65">
        <v>9</v>
      </c>
      <c r="B60" s="66" t="s">
        <v>110</v>
      </c>
      <c r="C60" s="67">
        <v>3.64</v>
      </c>
      <c r="D60" s="68">
        <v>1316.31</v>
      </c>
      <c r="E60" s="69" t="s">
        <v>111</v>
      </c>
      <c r="F60" s="68"/>
      <c r="G60" s="68">
        <v>4791</v>
      </c>
      <c r="H60" s="68" t="s">
        <v>112</v>
      </c>
      <c r="I60" s="68"/>
      <c r="J60" s="68">
        <v>10826</v>
      </c>
      <c r="K60" s="69" t="s">
        <v>113</v>
      </c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31"/>
      <c r="W60" s="31"/>
      <c r="X60" s="31"/>
      <c r="Y60" s="31"/>
      <c r="Z60" s="31"/>
    </row>
    <row r="61" spans="1:26" ht="84">
      <c r="A61" s="65">
        <v>10</v>
      </c>
      <c r="B61" s="66" t="s">
        <v>114</v>
      </c>
      <c r="C61" s="67" t="s">
        <v>64</v>
      </c>
      <c r="D61" s="68">
        <v>19192.6</v>
      </c>
      <c r="E61" s="69" t="s">
        <v>115</v>
      </c>
      <c r="F61" s="68" t="s">
        <v>116</v>
      </c>
      <c r="G61" s="68">
        <v>570</v>
      </c>
      <c r="H61" s="68" t="s">
        <v>117</v>
      </c>
      <c r="I61" s="68" t="s">
        <v>118</v>
      </c>
      <c r="J61" s="68">
        <v>3235</v>
      </c>
      <c r="K61" s="69" t="s">
        <v>119</v>
      </c>
      <c r="L61" s="69"/>
      <c r="M61" s="69"/>
      <c r="N61" s="69"/>
      <c r="O61" s="69"/>
      <c r="P61" s="69"/>
      <c r="Q61" s="69"/>
      <c r="R61" s="69"/>
      <c r="S61" s="69"/>
      <c r="T61" s="69"/>
      <c r="U61" s="69" t="s">
        <v>120</v>
      </c>
      <c r="V61" s="31"/>
      <c r="W61" s="31"/>
      <c r="X61" s="31"/>
      <c r="Y61" s="31"/>
      <c r="Z61" s="31"/>
    </row>
    <row r="62" spans="1:26" ht="24">
      <c r="A62" s="70"/>
      <c r="B62" s="71" t="s">
        <v>121</v>
      </c>
      <c r="C62" s="72" t="s">
        <v>93</v>
      </c>
      <c r="D62" s="73"/>
      <c r="E62" s="74"/>
      <c r="F62" s="73"/>
      <c r="G62" s="73">
        <v>89</v>
      </c>
      <c r="H62" s="73"/>
      <c r="I62" s="73"/>
      <c r="J62" s="73">
        <v>1020</v>
      </c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31"/>
      <c r="W62" s="31"/>
      <c r="X62" s="31"/>
      <c r="Y62" s="31"/>
      <c r="Z62" s="31"/>
    </row>
    <row r="63" spans="1:26" ht="24">
      <c r="A63" s="70"/>
      <c r="B63" s="71" t="s">
        <v>122</v>
      </c>
      <c r="C63" s="72" t="s">
        <v>95</v>
      </c>
      <c r="D63" s="73"/>
      <c r="E63" s="74"/>
      <c r="F63" s="73"/>
      <c r="G63" s="73">
        <v>45</v>
      </c>
      <c r="H63" s="73"/>
      <c r="I63" s="73"/>
      <c r="J63" s="73">
        <v>487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31"/>
      <c r="W63" s="31"/>
      <c r="X63" s="31"/>
      <c r="Y63" s="31"/>
      <c r="Z63" s="31"/>
    </row>
    <row r="64" spans="1:26" ht="12.75">
      <c r="A64" s="70"/>
      <c r="B64" s="71" t="s">
        <v>61</v>
      </c>
      <c r="C64" s="72" t="s">
        <v>62</v>
      </c>
      <c r="D64" s="73"/>
      <c r="E64" s="74"/>
      <c r="F64" s="73"/>
      <c r="G64" s="73">
        <v>704</v>
      </c>
      <c r="H64" s="73"/>
      <c r="I64" s="73"/>
      <c r="J64" s="73">
        <v>4742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31"/>
      <c r="W64" s="31"/>
      <c r="X64" s="31"/>
      <c r="Y64" s="31"/>
      <c r="Z64" s="31"/>
    </row>
    <row r="65" spans="1:26" ht="60">
      <c r="A65" s="65">
        <v>11</v>
      </c>
      <c r="B65" s="66" t="s">
        <v>123</v>
      </c>
      <c r="C65" s="67">
        <v>2.968</v>
      </c>
      <c r="D65" s="68">
        <v>1320</v>
      </c>
      <c r="E65" s="69" t="s">
        <v>124</v>
      </c>
      <c r="F65" s="68"/>
      <c r="G65" s="68">
        <v>3918</v>
      </c>
      <c r="H65" s="68" t="s">
        <v>125</v>
      </c>
      <c r="I65" s="68"/>
      <c r="J65" s="68">
        <v>10747</v>
      </c>
      <c r="K65" s="69" t="s">
        <v>126</v>
      </c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31"/>
      <c r="W65" s="31"/>
      <c r="X65" s="31"/>
      <c r="Y65" s="31"/>
      <c r="Z65" s="31"/>
    </row>
    <row r="66" spans="1:26" ht="84">
      <c r="A66" s="65">
        <v>12</v>
      </c>
      <c r="B66" s="66" t="s">
        <v>127</v>
      </c>
      <c r="C66" s="67" t="s">
        <v>128</v>
      </c>
      <c r="D66" s="68">
        <v>15096.39</v>
      </c>
      <c r="E66" s="69" t="s">
        <v>129</v>
      </c>
      <c r="F66" s="68" t="s">
        <v>130</v>
      </c>
      <c r="G66" s="68">
        <v>309</v>
      </c>
      <c r="H66" s="68" t="s">
        <v>131</v>
      </c>
      <c r="I66" s="68" t="s">
        <v>132</v>
      </c>
      <c r="J66" s="68">
        <v>1748</v>
      </c>
      <c r="K66" s="69" t="s">
        <v>133</v>
      </c>
      <c r="L66" s="69"/>
      <c r="M66" s="69"/>
      <c r="N66" s="69"/>
      <c r="O66" s="69"/>
      <c r="P66" s="69"/>
      <c r="Q66" s="69"/>
      <c r="R66" s="69"/>
      <c r="S66" s="69"/>
      <c r="T66" s="69"/>
      <c r="U66" s="69" t="s">
        <v>134</v>
      </c>
      <c r="V66" s="31"/>
      <c r="W66" s="31"/>
      <c r="X66" s="31"/>
      <c r="Y66" s="31"/>
      <c r="Z66" s="31"/>
    </row>
    <row r="67" spans="1:26" ht="24">
      <c r="A67" s="70"/>
      <c r="B67" s="71" t="s">
        <v>135</v>
      </c>
      <c r="C67" s="72" t="s">
        <v>93</v>
      </c>
      <c r="D67" s="73"/>
      <c r="E67" s="74"/>
      <c r="F67" s="73"/>
      <c r="G67" s="73">
        <v>48</v>
      </c>
      <c r="H67" s="73"/>
      <c r="I67" s="73"/>
      <c r="J67" s="73">
        <v>547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31"/>
      <c r="W67" s="31"/>
      <c r="X67" s="31"/>
      <c r="Y67" s="31"/>
      <c r="Z67" s="31"/>
    </row>
    <row r="68" spans="1:26" ht="24">
      <c r="A68" s="70"/>
      <c r="B68" s="71" t="s">
        <v>136</v>
      </c>
      <c r="C68" s="72" t="s">
        <v>95</v>
      </c>
      <c r="D68" s="73"/>
      <c r="E68" s="74"/>
      <c r="F68" s="73"/>
      <c r="G68" s="73">
        <v>24</v>
      </c>
      <c r="H68" s="73"/>
      <c r="I68" s="73"/>
      <c r="J68" s="73">
        <v>261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31"/>
      <c r="W68" s="31"/>
      <c r="X68" s="31"/>
      <c r="Y68" s="31"/>
      <c r="Z68" s="31"/>
    </row>
    <row r="69" spans="1:26" ht="12.75">
      <c r="A69" s="70"/>
      <c r="B69" s="71" t="s">
        <v>61</v>
      </c>
      <c r="C69" s="72" t="s">
        <v>62</v>
      </c>
      <c r="D69" s="73"/>
      <c r="E69" s="74"/>
      <c r="F69" s="73"/>
      <c r="G69" s="73">
        <v>381</v>
      </c>
      <c r="H69" s="73"/>
      <c r="I69" s="73"/>
      <c r="J69" s="73">
        <v>2556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31"/>
      <c r="W69" s="31"/>
      <c r="X69" s="31"/>
      <c r="Y69" s="31"/>
      <c r="Z69" s="31"/>
    </row>
    <row r="70" spans="1:26" ht="60">
      <c r="A70" s="65">
        <v>13</v>
      </c>
      <c r="B70" s="66" t="s">
        <v>137</v>
      </c>
      <c r="C70" s="67">
        <v>2.044</v>
      </c>
      <c r="D70" s="68">
        <v>1240</v>
      </c>
      <c r="E70" s="69" t="s">
        <v>138</v>
      </c>
      <c r="F70" s="68"/>
      <c r="G70" s="68">
        <v>2535</v>
      </c>
      <c r="H70" s="68" t="s">
        <v>139</v>
      </c>
      <c r="I70" s="68"/>
      <c r="J70" s="68">
        <v>4829</v>
      </c>
      <c r="K70" s="69" t="s">
        <v>140</v>
      </c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31"/>
      <c r="W70" s="31"/>
      <c r="X70" s="31"/>
      <c r="Y70" s="31"/>
      <c r="Z70" s="31"/>
    </row>
    <row r="71" spans="1:26" ht="72">
      <c r="A71" s="65">
        <v>14</v>
      </c>
      <c r="B71" s="66" t="s">
        <v>141</v>
      </c>
      <c r="C71" s="67" t="s">
        <v>142</v>
      </c>
      <c r="D71" s="68">
        <v>4326.3</v>
      </c>
      <c r="E71" s="69" t="s">
        <v>143</v>
      </c>
      <c r="F71" s="68" t="s">
        <v>144</v>
      </c>
      <c r="G71" s="68">
        <v>281</v>
      </c>
      <c r="H71" s="68" t="s">
        <v>145</v>
      </c>
      <c r="I71" s="68">
        <v>1</v>
      </c>
      <c r="J71" s="68">
        <v>1321</v>
      </c>
      <c r="K71" s="69" t="s">
        <v>146</v>
      </c>
      <c r="L71" s="69"/>
      <c r="M71" s="69"/>
      <c r="N71" s="69"/>
      <c r="O71" s="69"/>
      <c r="P71" s="69"/>
      <c r="Q71" s="69"/>
      <c r="R71" s="69"/>
      <c r="S71" s="69"/>
      <c r="T71" s="69"/>
      <c r="U71" s="69" t="s">
        <v>147</v>
      </c>
      <c r="V71" s="31"/>
      <c r="W71" s="31"/>
      <c r="X71" s="31"/>
      <c r="Y71" s="31"/>
      <c r="Z71" s="31"/>
    </row>
    <row r="72" spans="1:26" ht="24">
      <c r="A72" s="70"/>
      <c r="B72" s="71" t="s">
        <v>148</v>
      </c>
      <c r="C72" s="72" t="s">
        <v>93</v>
      </c>
      <c r="D72" s="73"/>
      <c r="E72" s="74"/>
      <c r="F72" s="73"/>
      <c r="G72" s="73">
        <v>18</v>
      </c>
      <c r="H72" s="73"/>
      <c r="I72" s="73"/>
      <c r="J72" s="73">
        <v>208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31"/>
      <c r="W72" s="31"/>
      <c r="X72" s="31"/>
      <c r="Y72" s="31"/>
      <c r="Z72" s="31"/>
    </row>
    <row r="73" spans="1:26" ht="24">
      <c r="A73" s="70"/>
      <c r="B73" s="71" t="s">
        <v>149</v>
      </c>
      <c r="C73" s="72" t="s">
        <v>95</v>
      </c>
      <c r="D73" s="73"/>
      <c r="E73" s="74"/>
      <c r="F73" s="73"/>
      <c r="G73" s="73">
        <v>9</v>
      </c>
      <c r="H73" s="73"/>
      <c r="I73" s="73"/>
      <c r="J73" s="73">
        <v>99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31"/>
      <c r="W73" s="31"/>
      <c r="X73" s="31"/>
      <c r="Y73" s="31"/>
      <c r="Z73" s="31"/>
    </row>
    <row r="74" spans="1:26" ht="12.75">
      <c r="A74" s="70"/>
      <c r="B74" s="71" t="s">
        <v>61</v>
      </c>
      <c r="C74" s="72" t="s">
        <v>62</v>
      </c>
      <c r="D74" s="73"/>
      <c r="E74" s="74"/>
      <c r="F74" s="73"/>
      <c r="G74" s="73">
        <v>308</v>
      </c>
      <c r="H74" s="73"/>
      <c r="I74" s="73"/>
      <c r="J74" s="73">
        <v>1628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31"/>
      <c r="W74" s="31"/>
      <c r="X74" s="31"/>
      <c r="Y74" s="31"/>
      <c r="Z74" s="31"/>
    </row>
    <row r="75" spans="1:26" ht="36">
      <c r="A75" s="65">
        <v>15</v>
      </c>
      <c r="B75" s="66" t="s">
        <v>150</v>
      </c>
      <c r="C75" s="67">
        <v>6.5</v>
      </c>
      <c r="D75" s="68">
        <v>320</v>
      </c>
      <c r="E75" s="69" t="s">
        <v>151</v>
      </c>
      <c r="F75" s="68"/>
      <c r="G75" s="68">
        <v>2080</v>
      </c>
      <c r="H75" s="68" t="s">
        <v>152</v>
      </c>
      <c r="I75" s="68"/>
      <c r="J75" s="68">
        <v>1886</v>
      </c>
      <c r="K75" s="69" t="s">
        <v>153</v>
      </c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31"/>
      <c r="W75" s="31"/>
      <c r="X75" s="31"/>
      <c r="Y75" s="31"/>
      <c r="Z75" s="31"/>
    </row>
    <row r="76" spans="1:26" ht="96">
      <c r="A76" s="65">
        <v>16</v>
      </c>
      <c r="B76" s="66" t="s">
        <v>154</v>
      </c>
      <c r="C76" s="67" t="s">
        <v>155</v>
      </c>
      <c r="D76" s="68">
        <v>2860.69</v>
      </c>
      <c r="E76" s="69" t="s">
        <v>156</v>
      </c>
      <c r="F76" s="68" t="s">
        <v>157</v>
      </c>
      <c r="G76" s="68">
        <v>243</v>
      </c>
      <c r="H76" s="68" t="s">
        <v>158</v>
      </c>
      <c r="I76" s="68">
        <v>6</v>
      </c>
      <c r="J76" s="68">
        <v>2701</v>
      </c>
      <c r="K76" s="69" t="s">
        <v>159</v>
      </c>
      <c r="L76" s="69"/>
      <c r="M76" s="69"/>
      <c r="N76" s="69"/>
      <c r="O76" s="69"/>
      <c r="P76" s="69"/>
      <c r="Q76" s="69"/>
      <c r="R76" s="69"/>
      <c r="S76" s="69"/>
      <c r="T76" s="69"/>
      <c r="U76" s="69" t="s">
        <v>160</v>
      </c>
      <c r="V76" s="31"/>
      <c r="W76" s="31"/>
      <c r="X76" s="31"/>
      <c r="Y76" s="31"/>
      <c r="Z76" s="31"/>
    </row>
    <row r="77" spans="1:26" ht="24">
      <c r="A77" s="70"/>
      <c r="B77" s="71" t="s">
        <v>161</v>
      </c>
      <c r="C77" s="72" t="s">
        <v>162</v>
      </c>
      <c r="D77" s="73"/>
      <c r="E77" s="74"/>
      <c r="F77" s="73"/>
      <c r="G77" s="73">
        <v>180</v>
      </c>
      <c r="H77" s="73"/>
      <c r="I77" s="73"/>
      <c r="J77" s="73">
        <v>2036</v>
      </c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31"/>
      <c r="W77" s="31"/>
      <c r="X77" s="31"/>
      <c r="Y77" s="31"/>
      <c r="Z77" s="31"/>
    </row>
    <row r="78" spans="1:26" ht="24">
      <c r="A78" s="70"/>
      <c r="B78" s="71" t="s">
        <v>163</v>
      </c>
      <c r="C78" s="72" t="s">
        <v>164</v>
      </c>
      <c r="D78" s="73"/>
      <c r="E78" s="74"/>
      <c r="F78" s="73"/>
      <c r="G78" s="73">
        <v>89</v>
      </c>
      <c r="H78" s="73"/>
      <c r="I78" s="73"/>
      <c r="J78" s="73">
        <v>942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31"/>
      <c r="W78" s="31"/>
      <c r="X78" s="31"/>
      <c r="Y78" s="31"/>
      <c r="Z78" s="31"/>
    </row>
    <row r="79" spans="1:26" ht="12.75">
      <c r="A79" s="70"/>
      <c r="B79" s="71" t="s">
        <v>61</v>
      </c>
      <c r="C79" s="72" t="s">
        <v>62</v>
      </c>
      <c r="D79" s="73"/>
      <c r="E79" s="74"/>
      <c r="F79" s="73"/>
      <c r="G79" s="73">
        <v>512</v>
      </c>
      <c r="H79" s="73"/>
      <c r="I79" s="73"/>
      <c r="J79" s="73">
        <v>5679</v>
      </c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31"/>
      <c r="W79" s="31"/>
      <c r="X79" s="31"/>
      <c r="Y79" s="31"/>
      <c r="Z79" s="31"/>
    </row>
    <row r="80" spans="1:26" ht="48">
      <c r="A80" s="65">
        <v>17</v>
      </c>
      <c r="B80" s="66" t="s">
        <v>165</v>
      </c>
      <c r="C80" s="67">
        <v>8.912</v>
      </c>
      <c r="D80" s="68">
        <v>66.63</v>
      </c>
      <c r="E80" s="69" t="s">
        <v>166</v>
      </c>
      <c r="F80" s="68"/>
      <c r="G80" s="68">
        <v>594</v>
      </c>
      <c r="H80" s="68" t="s">
        <v>167</v>
      </c>
      <c r="I80" s="68"/>
      <c r="J80" s="68">
        <v>1262</v>
      </c>
      <c r="K80" s="69" t="s">
        <v>168</v>
      </c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31"/>
      <c r="W80" s="31"/>
      <c r="X80" s="31"/>
      <c r="Y80" s="31"/>
      <c r="Z80" s="31"/>
    </row>
    <row r="81" spans="1:26" ht="60">
      <c r="A81" s="65">
        <v>18</v>
      </c>
      <c r="B81" s="66" t="s">
        <v>169</v>
      </c>
      <c r="C81" s="67" t="s">
        <v>170</v>
      </c>
      <c r="D81" s="68">
        <v>104.58</v>
      </c>
      <c r="E81" s="69" t="s">
        <v>171</v>
      </c>
      <c r="F81" s="68">
        <v>5.16</v>
      </c>
      <c r="G81" s="68">
        <v>24</v>
      </c>
      <c r="H81" s="68" t="s">
        <v>172</v>
      </c>
      <c r="I81" s="68">
        <v>1</v>
      </c>
      <c r="J81" s="68">
        <v>303</v>
      </c>
      <c r="K81" s="69" t="s">
        <v>173</v>
      </c>
      <c r="L81" s="69"/>
      <c r="M81" s="69"/>
      <c r="N81" s="69"/>
      <c r="O81" s="69"/>
      <c r="P81" s="69"/>
      <c r="Q81" s="69"/>
      <c r="R81" s="69"/>
      <c r="S81" s="69"/>
      <c r="T81" s="69"/>
      <c r="U81" s="69">
        <v>7</v>
      </c>
      <c r="V81" s="31"/>
      <c r="W81" s="31"/>
      <c r="X81" s="31"/>
      <c r="Y81" s="31"/>
      <c r="Z81" s="31"/>
    </row>
    <row r="82" spans="1:26" ht="24">
      <c r="A82" s="70"/>
      <c r="B82" s="71" t="s">
        <v>174</v>
      </c>
      <c r="C82" s="72" t="s">
        <v>93</v>
      </c>
      <c r="D82" s="73"/>
      <c r="E82" s="74"/>
      <c r="F82" s="73"/>
      <c r="G82" s="73">
        <v>22</v>
      </c>
      <c r="H82" s="73"/>
      <c r="I82" s="73"/>
      <c r="J82" s="73">
        <v>258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31"/>
      <c r="W82" s="31"/>
      <c r="X82" s="31"/>
      <c r="Y82" s="31"/>
      <c r="Z82" s="31"/>
    </row>
    <row r="83" spans="1:26" ht="24">
      <c r="A83" s="70"/>
      <c r="B83" s="71" t="s">
        <v>175</v>
      </c>
      <c r="C83" s="72" t="s">
        <v>95</v>
      </c>
      <c r="D83" s="73"/>
      <c r="E83" s="74"/>
      <c r="F83" s="73"/>
      <c r="G83" s="73">
        <v>11</v>
      </c>
      <c r="H83" s="73"/>
      <c r="I83" s="73"/>
      <c r="J83" s="73">
        <v>123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31"/>
      <c r="W83" s="31"/>
      <c r="X83" s="31"/>
      <c r="Y83" s="31"/>
      <c r="Z83" s="31"/>
    </row>
    <row r="84" spans="1:26" ht="12.75">
      <c r="A84" s="70"/>
      <c r="B84" s="71" t="s">
        <v>61</v>
      </c>
      <c r="C84" s="72" t="s">
        <v>62</v>
      </c>
      <c r="D84" s="73"/>
      <c r="E84" s="74"/>
      <c r="F84" s="73"/>
      <c r="G84" s="73">
        <v>57</v>
      </c>
      <c r="H84" s="73"/>
      <c r="I84" s="73"/>
      <c r="J84" s="73">
        <v>684</v>
      </c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31"/>
      <c r="W84" s="31"/>
      <c r="X84" s="31"/>
      <c r="Y84" s="31"/>
      <c r="Z84" s="31"/>
    </row>
    <row r="85" spans="1:26" ht="36">
      <c r="A85" s="65">
        <v>19</v>
      </c>
      <c r="B85" s="66" t="s">
        <v>176</v>
      </c>
      <c r="C85" s="67">
        <v>25.66</v>
      </c>
      <c r="D85" s="68">
        <v>31.72</v>
      </c>
      <c r="E85" s="69" t="s">
        <v>177</v>
      </c>
      <c r="F85" s="68"/>
      <c r="G85" s="68">
        <v>814</v>
      </c>
      <c r="H85" s="68" t="s">
        <v>178</v>
      </c>
      <c r="I85" s="68"/>
      <c r="J85" s="68">
        <v>1166</v>
      </c>
      <c r="K85" s="69" t="s">
        <v>179</v>
      </c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31"/>
      <c r="W85" s="31"/>
      <c r="X85" s="31"/>
      <c r="Y85" s="31"/>
      <c r="Z85" s="31"/>
    </row>
    <row r="86" spans="1:26" ht="60">
      <c r="A86" s="65">
        <v>20</v>
      </c>
      <c r="B86" s="66" t="s">
        <v>180</v>
      </c>
      <c r="C86" s="67" t="s">
        <v>181</v>
      </c>
      <c r="D86" s="68">
        <v>330.9</v>
      </c>
      <c r="E86" s="69" t="s">
        <v>182</v>
      </c>
      <c r="F86" s="68"/>
      <c r="G86" s="68">
        <v>85</v>
      </c>
      <c r="H86" s="68" t="s">
        <v>183</v>
      </c>
      <c r="I86" s="68"/>
      <c r="J86" s="68">
        <v>472</v>
      </c>
      <c r="K86" s="69" t="s">
        <v>184</v>
      </c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31"/>
      <c r="W86" s="31"/>
      <c r="X86" s="31"/>
      <c r="Y86" s="31"/>
      <c r="Z86" s="31"/>
    </row>
    <row r="87" spans="1:26" ht="24">
      <c r="A87" s="70"/>
      <c r="B87" s="71" t="s">
        <v>174</v>
      </c>
      <c r="C87" s="72" t="s">
        <v>93</v>
      </c>
      <c r="D87" s="73"/>
      <c r="E87" s="74"/>
      <c r="F87" s="73"/>
      <c r="G87" s="73">
        <v>22</v>
      </c>
      <c r="H87" s="73"/>
      <c r="I87" s="73"/>
      <c r="J87" s="73">
        <v>258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31"/>
      <c r="W87" s="31"/>
      <c r="X87" s="31"/>
      <c r="Y87" s="31"/>
      <c r="Z87" s="31"/>
    </row>
    <row r="88" spans="1:26" ht="24">
      <c r="A88" s="70"/>
      <c r="B88" s="71" t="s">
        <v>175</v>
      </c>
      <c r="C88" s="72" t="s">
        <v>95</v>
      </c>
      <c r="D88" s="73"/>
      <c r="E88" s="74"/>
      <c r="F88" s="73"/>
      <c r="G88" s="73">
        <v>11</v>
      </c>
      <c r="H88" s="73"/>
      <c r="I88" s="73"/>
      <c r="J88" s="73">
        <v>123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31"/>
      <c r="W88" s="31"/>
      <c r="X88" s="31"/>
      <c r="Y88" s="31"/>
      <c r="Z88" s="31"/>
    </row>
    <row r="89" spans="1:26" ht="12.75">
      <c r="A89" s="70"/>
      <c r="B89" s="71" t="s">
        <v>61</v>
      </c>
      <c r="C89" s="72" t="s">
        <v>62</v>
      </c>
      <c r="D89" s="73"/>
      <c r="E89" s="74"/>
      <c r="F89" s="73"/>
      <c r="G89" s="73">
        <v>118</v>
      </c>
      <c r="H89" s="73"/>
      <c r="I89" s="73"/>
      <c r="J89" s="73">
        <v>853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31"/>
      <c r="W89" s="31"/>
      <c r="X89" s="31"/>
      <c r="Y89" s="31"/>
      <c r="Z89" s="31"/>
    </row>
    <row r="90" spans="1:26" ht="60">
      <c r="A90" s="65">
        <v>21</v>
      </c>
      <c r="B90" s="66" t="s">
        <v>185</v>
      </c>
      <c r="C90" s="67" t="s">
        <v>186</v>
      </c>
      <c r="D90" s="68">
        <v>83.17</v>
      </c>
      <c r="E90" s="69" t="s">
        <v>187</v>
      </c>
      <c r="F90" s="68"/>
      <c r="G90" s="68">
        <v>203</v>
      </c>
      <c r="H90" s="68" t="s">
        <v>188</v>
      </c>
      <c r="I90" s="68"/>
      <c r="J90" s="68">
        <v>1218</v>
      </c>
      <c r="K90" s="69" t="s">
        <v>189</v>
      </c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31"/>
      <c r="W90" s="31"/>
      <c r="X90" s="31"/>
      <c r="Y90" s="31"/>
      <c r="Z90" s="31"/>
    </row>
    <row r="91" spans="1:26" ht="60">
      <c r="A91" s="65">
        <v>22</v>
      </c>
      <c r="B91" s="66" t="s">
        <v>190</v>
      </c>
      <c r="C91" s="67" t="s">
        <v>191</v>
      </c>
      <c r="D91" s="68">
        <v>2720.45</v>
      </c>
      <c r="E91" s="69" t="s">
        <v>192</v>
      </c>
      <c r="F91" s="68" t="s">
        <v>193</v>
      </c>
      <c r="G91" s="68">
        <v>166</v>
      </c>
      <c r="H91" s="68" t="s">
        <v>194</v>
      </c>
      <c r="I91" s="68"/>
      <c r="J91" s="68">
        <v>1007</v>
      </c>
      <c r="K91" s="69" t="s">
        <v>195</v>
      </c>
      <c r="L91" s="69"/>
      <c r="M91" s="69"/>
      <c r="N91" s="69"/>
      <c r="O91" s="69"/>
      <c r="P91" s="69"/>
      <c r="Q91" s="69"/>
      <c r="R91" s="69"/>
      <c r="S91" s="69"/>
      <c r="T91" s="69"/>
      <c r="U91" s="69" t="s">
        <v>70</v>
      </c>
      <c r="V91" s="31"/>
      <c r="W91" s="31"/>
      <c r="X91" s="31"/>
      <c r="Y91" s="31"/>
      <c r="Z91" s="31"/>
    </row>
    <row r="92" spans="1:26" ht="24">
      <c r="A92" s="70"/>
      <c r="B92" s="71" t="s">
        <v>196</v>
      </c>
      <c r="C92" s="72" t="s">
        <v>197</v>
      </c>
      <c r="D92" s="73"/>
      <c r="E92" s="74"/>
      <c r="F92" s="73"/>
      <c r="G92" s="73">
        <v>22</v>
      </c>
      <c r="H92" s="73"/>
      <c r="I92" s="73"/>
      <c r="J92" s="73">
        <v>261</v>
      </c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31"/>
      <c r="W92" s="31"/>
      <c r="X92" s="31"/>
      <c r="Y92" s="31"/>
      <c r="Z92" s="31"/>
    </row>
    <row r="93" spans="1:26" ht="24">
      <c r="A93" s="70"/>
      <c r="B93" s="71" t="s">
        <v>198</v>
      </c>
      <c r="C93" s="72" t="s">
        <v>199</v>
      </c>
      <c r="D93" s="73"/>
      <c r="E93" s="74"/>
      <c r="F93" s="73"/>
      <c r="G93" s="73">
        <v>18</v>
      </c>
      <c r="H93" s="73"/>
      <c r="I93" s="73"/>
      <c r="J93" s="73">
        <v>191</v>
      </c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31"/>
      <c r="W93" s="31"/>
      <c r="X93" s="31"/>
      <c r="Y93" s="31"/>
      <c r="Z93" s="31"/>
    </row>
    <row r="94" spans="1:26" ht="12.75">
      <c r="A94" s="70"/>
      <c r="B94" s="71" t="s">
        <v>61</v>
      </c>
      <c r="C94" s="72" t="s">
        <v>62</v>
      </c>
      <c r="D94" s="73"/>
      <c r="E94" s="74"/>
      <c r="F94" s="73"/>
      <c r="G94" s="73">
        <v>206</v>
      </c>
      <c r="H94" s="73"/>
      <c r="I94" s="73"/>
      <c r="J94" s="73">
        <v>1459</v>
      </c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31"/>
      <c r="W94" s="31"/>
      <c r="X94" s="31"/>
      <c r="Y94" s="31"/>
      <c r="Z94" s="31"/>
    </row>
    <row r="95" spans="1:26" ht="60">
      <c r="A95" s="65">
        <v>23</v>
      </c>
      <c r="B95" s="66" t="s">
        <v>200</v>
      </c>
      <c r="C95" s="67" t="s">
        <v>201</v>
      </c>
      <c r="D95" s="68">
        <v>44.21</v>
      </c>
      <c r="E95" s="69"/>
      <c r="F95" s="68">
        <v>44.21</v>
      </c>
      <c r="G95" s="68">
        <v>45</v>
      </c>
      <c r="H95" s="68"/>
      <c r="I95" s="68">
        <v>45</v>
      </c>
      <c r="J95" s="68">
        <v>415</v>
      </c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>
        <v>415</v>
      </c>
      <c r="V95" s="31"/>
      <c r="W95" s="31"/>
      <c r="X95" s="31"/>
      <c r="Y95" s="31"/>
      <c r="Z95" s="31"/>
    </row>
    <row r="96" spans="1:26" ht="12.75">
      <c r="A96" s="70"/>
      <c r="B96" s="71" t="s">
        <v>61</v>
      </c>
      <c r="C96" s="72" t="s">
        <v>62</v>
      </c>
      <c r="D96" s="73"/>
      <c r="E96" s="74"/>
      <c r="F96" s="73"/>
      <c r="G96" s="73">
        <v>45</v>
      </c>
      <c r="H96" s="73"/>
      <c r="I96" s="73"/>
      <c r="J96" s="73">
        <v>415</v>
      </c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31"/>
      <c r="W96" s="31"/>
      <c r="X96" s="31"/>
      <c r="Y96" s="31"/>
      <c r="Z96" s="31"/>
    </row>
    <row r="97" spans="1:26" ht="72">
      <c r="A97" s="65">
        <v>24</v>
      </c>
      <c r="B97" s="66" t="s">
        <v>202</v>
      </c>
      <c r="C97" s="67">
        <v>1.0257</v>
      </c>
      <c r="D97" s="68">
        <v>28.42</v>
      </c>
      <c r="E97" s="69"/>
      <c r="F97" s="68">
        <v>28.42</v>
      </c>
      <c r="G97" s="68">
        <v>29</v>
      </c>
      <c r="H97" s="68"/>
      <c r="I97" s="68">
        <v>29</v>
      </c>
      <c r="J97" s="68">
        <v>137</v>
      </c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>
        <v>137</v>
      </c>
      <c r="V97" s="31"/>
      <c r="W97" s="31"/>
      <c r="X97" s="31"/>
      <c r="Y97" s="31"/>
      <c r="Z97" s="31"/>
    </row>
    <row r="98" spans="1:26" ht="12.75">
      <c r="A98" s="75"/>
      <c r="B98" s="76" t="s">
        <v>61</v>
      </c>
      <c r="C98" s="77" t="s">
        <v>62</v>
      </c>
      <c r="D98" s="78"/>
      <c r="E98" s="79"/>
      <c r="F98" s="78"/>
      <c r="G98" s="78">
        <v>29</v>
      </c>
      <c r="H98" s="78"/>
      <c r="I98" s="78"/>
      <c r="J98" s="78">
        <v>137</v>
      </c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31"/>
      <c r="W98" s="31"/>
      <c r="X98" s="31"/>
      <c r="Y98" s="31"/>
      <c r="Z98" s="31"/>
    </row>
    <row r="99" spans="1:26" ht="57" customHeight="1">
      <c r="A99" s="126" t="s">
        <v>203</v>
      </c>
      <c r="B99" s="127"/>
      <c r="C99" s="127"/>
      <c r="D99" s="127"/>
      <c r="E99" s="127"/>
      <c r="F99" s="127"/>
      <c r="G99" s="81">
        <v>22630</v>
      </c>
      <c r="H99" s="81"/>
      <c r="I99" s="81"/>
      <c r="J99" s="81">
        <v>72495</v>
      </c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31"/>
      <c r="W99" s="31"/>
      <c r="X99" s="31"/>
      <c r="Y99" s="31"/>
      <c r="Z99" s="31"/>
    </row>
    <row r="100" spans="1:26" ht="36">
      <c r="A100" s="122" t="s">
        <v>204</v>
      </c>
      <c r="B100" s="123"/>
      <c r="C100" s="123"/>
      <c r="D100" s="123"/>
      <c r="E100" s="123"/>
      <c r="F100" s="123"/>
      <c r="G100" s="68">
        <v>21533</v>
      </c>
      <c r="H100" s="68" t="s">
        <v>205</v>
      </c>
      <c r="I100" s="68" t="s">
        <v>206</v>
      </c>
      <c r="J100" s="68">
        <v>60195</v>
      </c>
      <c r="K100" s="69" t="s">
        <v>207</v>
      </c>
      <c r="L100" s="69"/>
      <c r="M100" s="69"/>
      <c r="N100" s="69"/>
      <c r="O100" s="69"/>
      <c r="P100" s="69"/>
      <c r="Q100" s="69"/>
      <c r="R100" s="69"/>
      <c r="S100" s="69"/>
      <c r="T100" s="69"/>
      <c r="U100" s="69" t="s">
        <v>208</v>
      </c>
      <c r="V100" s="31"/>
      <c r="W100" s="31"/>
      <c r="X100" s="31"/>
      <c r="Y100" s="31"/>
      <c r="Z100" s="31"/>
    </row>
    <row r="101" spans="1:26" ht="12.75">
      <c r="A101" s="122" t="s">
        <v>209</v>
      </c>
      <c r="B101" s="123"/>
      <c r="C101" s="123"/>
      <c r="D101" s="123"/>
      <c r="E101" s="123"/>
      <c r="F101" s="123"/>
      <c r="G101" s="68"/>
      <c r="H101" s="68"/>
      <c r="I101" s="68"/>
      <c r="J101" s="68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31"/>
      <c r="W101" s="31"/>
      <c r="X101" s="31"/>
      <c r="Y101" s="31"/>
      <c r="Z101" s="31"/>
    </row>
    <row r="102" spans="1:26" ht="12.75">
      <c r="A102" s="122" t="s">
        <v>210</v>
      </c>
      <c r="B102" s="123"/>
      <c r="C102" s="123"/>
      <c r="D102" s="123"/>
      <c r="E102" s="123"/>
      <c r="F102" s="123"/>
      <c r="G102" s="68">
        <v>726</v>
      </c>
      <c r="H102" s="68"/>
      <c r="I102" s="68"/>
      <c r="J102" s="68">
        <v>9820</v>
      </c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31"/>
      <c r="W102" s="31"/>
      <c r="X102" s="31"/>
      <c r="Y102" s="31"/>
      <c r="Z102" s="31"/>
    </row>
    <row r="103" spans="1:26" ht="12.75">
      <c r="A103" s="122" t="s">
        <v>211</v>
      </c>
      <c r="B103" s="123"/>
      <c r="C103" s="123"/>
      <c r="D103" s="123"/>
      <c r="E103" s="123"/>
      <c r="F103" s="123"/>
      <c r="G103" s="68">
        <v>20641</v>
      </c>
      <c r="H103" s="68"/>
      <c r="I103" s="68"/>
      <c r="J103" s="68">
        <v>49338</v>
      </c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31"/>
      <c r="W103" s="31"/>
      <c r="X103" s="31"/>
      <c r="Y103" s="31"/>
      <c r="Z103" s="31"/>
    </row>
    <row r="104" spans="1:26" ht="12.75">
      <c r="A104" s="122" t="s">
        <v>212</v>
      </c>
      <c r="B104" s="123"/>
      <c r="C104" s="123"/>
      <c r="D104" s="123"/>
      <c r="E104" s="123"/>
      <c r="F104" s="123"/>
      <c r="G104" s="68">
        <v>172</v>
      </c>
      <c r="H104" s="68"/>
      <c r="I104" s="68"/>
      <c r="J104" s="68">
        <v>1138</v>
      </c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31"/>
      <c r="W104" s="31"/>
      <c r="X104" s="31"/>
      <c r="Y104" s="31"/>
      <c r="Z104" s="31"/>
    </row>
    <row r="105" spans="1:26" ht="12.75">
      <c r="A105" s="120" t="s">
        <v>213</v>
      </c>
      <c r="B105" s="121"/>
      <c r="C105" s="121"/>
      <c r="D105" s="121"/>
      <c r="E105" s="121"/>
      <c r="F105" s="121"/>
      <c r="G105" s="80">
        <v>700</v>
      </c>
      <c r="H105" s="80"/>
      <c r="I105" s="80"/>
      <c r="J105" s="80">
        <v>8026</v>
      </c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31"/>
      <c r="W105" s="31"/>
      <c r="X105" s="31"/>
      <c r="Y105" s="31"/>
      <c r="Z105" s="31"/>
    </row>
    <row r="106" spans="1:26" ht="12.75">
      <c r="A106" s="120" t="s">
        <v>214</v>
      </c>
      <c r="B106" s="121"/>
      <c r="C106" s="121"/>
      <c r="D106" s="121"/>
      <c r="E106" s="121"/>
      <c r="F106" s="121"/>
      <c r="G106" s="80">
        <v>397</v>
      </c>
      <c r="H106" s="80"/>
      <c r="I106" s="80"/>
      <c r="J106" s="80">
        <v>4274</v>
      </c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31"/>
      <c r="W106" s="31"/>
      <c r="X106" s="31"/>
      <c r="Y106" s="31"/>
      <c r="Z106" s="31"/>
    </row>
    <row r="107" spans="1:26" ht="12.75">
      <c r="A107" s="120" t="s">
        <v>215</v>
      </c>
      <c r="B107" s="121"/>
      <c r="C107" s="121"/>
      <c r="D107" s="121"/>
      <c r="E107" s="121"/>
      <c r="F107" s="121"/>
      <c r="G107" s="80"/>
      <c r="H107" s="80"/>
      <c r="I107" s="80"/>
      <c r="J107" s="80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31"/>
      <c r="W107" s="31"/>
      <c r="X107" s="31"/>
      <c r="Y107" s="31"/>
      <c r="Z107" s="31"/>
    </row>
    <row r="108" spans="1:26" ht="12.75">
      <c r="A108" s="122" t="s">
        <v>216</v>
      </c>
      <c r="B108" s="123"/>
      <c r="C108" s="123"/>
      <c r="D108" s="123"/>
      <c r="E108" s="123"/>
      <c r="F108" s="123"/>
      <c r="G108" s="68">
        <v>451</v>
      </c>
      <c r="H108" s="68"/>
      <c r="I108" s="68"/>
      <c r="J108" s="68">
        <v>5409</v>
      </c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31"/>
      <c r="W108" s="31"/>
      <c r="X108" s="31"/>
      <c r="Y108" s="31"/>
      <c r="Z108" s="31"/>
    </row>
    <row r="109" spans="1:26" ht="12.75">
      <c r="A109" s="122" t="s">
        <v>217</v>
      </c>
      <c r="B109" s="123"/>
      <c r="C109" s="123"/>
      <c r="D109" s="123"/>
      <c r="E109" s="123"/>
      <c r="F109" s="123"/>
      <c r="G109" s="68">
        <v>20793</v>
      </c>
      <c r="H109" s="68"/>
      <c r="I109" s="68"/>
      <c r="J109" s="68">
        <v>58134</v>
      </c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31"/>
      <c r="W109" s="31"/>
      <c r="X109" s="31"/>
      <c r="Y109" s="31"/>
      <c r="Z109" s="31"/>
    </row>
    <row r="110" spans="1:26" ht="12.75">
      <c r="A110" s="122" t="s">
        <v>218</v>
      </c>
      <c r="B110" s="123"/>
      <c r="C110" s="123"/>
      <c r="D110" s="123"/>
      <c r="E110" s="123"/>
      <c r="F110" s="123"/>
      <c r="G110" s="68">
        <v>1106</v>
      </c>
      <c r="H110" s="68"/>
      <c r="I110" s="68"/>
      <c r="J110" s="68">
        <v>6941</v>
      </c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31"/>
      <c r="W110" s="31"/>
      <c r="X110" s="31"/>
      <c r="Y110" s="31"/>
      <c r="Z110" s="31"/>
    </row>
    <row r="111" spans="1:26" ht="12.75">
      <c r="A111" s="122" t="s">
        <v>219</v>
      </c>
      <c r="B111" s="123"/>
      <c r="C111" s="123"/>
      <c r="D111" s="123"/>
      <c r="E111" s="123"/>
      <c r="F111" s="123"/>
      <c r="G111" s="68">
        <v>206</v>
      </c>
      <c r="H111" s="68"/>
      <c r="I111" s="68"/>
      <c r="J111" s="68">
        <v>1459</v>
      </c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31"/>
      <c r="W111" s="31"/>
      <c r="X111" s="31"/>
      <c r="Y111" s="31"/>
      <c r="Z111" s="31"/>
    </row>
    <row r="112" spans="1:26" ht="12.75">
      <c r="A112" s="122" t="s">
        <v>220</v>
      </c>
      <c r="B112" s="123"/>
      <c r="C112" s="123"/>
      <c r="D112" s="123"/>
      <c r="E112" s="123"/>
      <c r="F112" s="123"/>
      <c r="G112" s="68">
        <v>45</v>
      </c>
      <c r="H112" s="68"/>
      <c r="I112" s="68"/>
      <c r="J112" s="68">
        <v>415</v>
      </c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31"/>
      <c r="W112" s="31"/>
      <c r="X112" s="31"/>
      <c r="Y112" s="31"/>
      <c r="Z112" s="31"/>
    </row>
    <row r="113" spans="1:26" ht="12.75">
      <c r="A113" s="122" t="s">
        <v>221</v>
      </c>
      <c r="B113" s="123"/>
      <c r="C113" s="123"/>
      <c r="D113" s="123"/>
      <c r="E113" s="123"/>
      <c r="F113" s="123"/>
      <c r="G113" s="68">
        <v>29</v>
      </c>
      <c r="H113" s="68"/>
      <c r="I113" s="68"/>
      <c r="J113" s="68">
        <v>137</v>
      </c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31"/>
      <c r="W113" s="31"/>
      <c r="X113" s="31"/>
      <c r="Y113" s="31"/>
      <c r="Z113" s="31"/>
    </row>
    <row r="114" spans="1:26" ht="12.75">
      <c r="A114" s="122" t="s">
        <v>222</v>
      </c>
      <c r="B114" s="123"/>
      <c r="C114" s="123"/>
      <c r="D114" s="123"/>
      <c r="E114" s="123"/>
      <c r="F114" s="123"/>
      <c r="G114" s="68">
        <v>22630</v>
      </c>
      <c r="H114" s="68"/>
      <c r="I114" s="68"/>
      <c r="J114" s="68">
        <v>72495</v>
      </c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31"/>
      <c r="W114" s="31"/>
      <c r="X114" s="31"/>
      <c r="Y114" s="31"/>
      <c r="Z114" s="31"/>
    </row>
    <row r="115" spans="1:26" ht="12.75">
      <c r="A115" s="122" t="s">
        <v>223</v>
      </c>
      <c r="B115" s="123"/>
      <c r="C115" s="123"/>
      <c r="D115" s="123"/>
      <c r="E115" s="123"/>
      <c r="F115" s="123"/>
      <c r="G115" s="68"/>
      <c r="H115" s="68"/>
      <c r="I115" s="68"/>
      <c r="J115" s="68">
        <v>14499</v>
      </c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31"/>
      <c r="W115" s="31"/>
      <c r="X115" s="31"/>
      <c r="Y115" s="31"/>
      <c r="Z115" s="31"/>
    </row>
    <row r="116" spans="1:26" ht="12.75">
      <c r="A116" s="120" t="s">
        <v>224</v>
      </c>
      <c r="B116" s="121"/>
      <c r="C116" s="121"/>
      <c r="D116" s="121"/>
      <c r="E116" s="121"/>
      <c r="F116" s="121"/>
      <c r="G116" s="80">
        <v>22630</v>
      </c>
      <c r="H116" s="80"/>
      <c r="I116" s="80"/>
      <c r="J116" s="80">
        <v>86994</v>
      </c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31"/>
      <c r="W116" s="31"/>
      <c r="X116" s="31"/>
      <c r="Y116" s="31"/>
      <c r="Z116" s="31"/>
    </row>
    <row r="117" spans="1:26" ht="12.75">
      <c r="A117" s="26"/>
      <c r="B117" s="27"/>
      <c r="C117" s="28"/>
      <c r="D117" s="29"/>
      <c r="E117" s="30"/>
      <c r="F117" s="29"/>
      <c r="G117" s="29"/>
      <c r="H117" s="29"/>
      <c r="I117" s="29"/>
      <c r="J117" s="29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1"/>
      <c r="W117" s="31"/>
      <c r="X117" s="31"/>
      <c r="Y117" s="31"/>
      <c r="Z117" s="31"/>
    </row>
    <row r="118" spans="1:26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1"/>
      <c r="W118" s="31"/>
      <c r="X118" s="31"/>
      <c r="Y118" s="31"/>
      <c r="Z118" s="31"/>
    </row>
    <row r="119" spans="1:26" ht="12.75">
      <c r="A119" s="32"/>
      <c r="B119" s="56" t="s">
        <v>40</v>
      </c>
      <c r="C119" s="57"/>
      <c r="D119" s="58"/>
      <c r="E119" s="58"/>
      <c r="F119" s="57"/>
      <c r="G119" s="59">
        <f>IF(ISBLANK(X20),"",ROUND(Y20/X20,2)*100)</f>
        <v>96</v>
      </c>
      <c r="H119" s="4"/>
      <c r="I119" s="4"/>
      <c r="J119" s="59">
        <f>IF(ISBLANK(X21),"",ROUND(Y21/X21,2)*100)</f>
        <v>82</v>
      </c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31"/>
      <c r="W119" s="31"/>
      <c r="X119" s="31"/>
      <c r="Y119" s="31"/>
      <c r="Z119" s="31"/>
    </row>
    <row r="120" spans="1:26" ht="12.75">
      <c r="A120" s="32"/>
      <c r="B120" s="56" t="s">
        <v>41</v>
      </c>
      <c r="C120" s="57"/>
      <c r="D120" s="58"/>
      <c r="E120" s="58"/>
      <c r="F120" s="57"/>
      <c r="G120" s="22">
        <f>IF(ISBLANK(X20),"",ROUND(Z20/X20,2)*100)</f>
        <v>55.00000000000001</v>
      </c>
      <c r="H120" s="6"/>
      <c r="I120" s="6"/>
      <c r="J120" s="22">
        <f>IF(ISBLANK(X21),"",ROUND(Z21/X21,2)*100)</f>
        <v>44</v>
      </c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31"/>
      <c r="W120" s="31"/>
      <c r="X120" s="31"/>
      <c r="Y120" s="31"/>
      <c r="Z120" s="31"/>
    </row>
    <row r="121" spans="1:26" ht="12.7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1"/>
      <c r="W121" s="31"/>
      <c r="X121" s="31"/>
      <c r="Y121" s="31"/>
      <c r="Z121" s="31"/>
    </row>
    <row r="122" spans="1:26" ht="12.75">
      <c r="A122" s="62" t="s">
        <v>49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>
      <c r="A123" s="3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>
      <c r="A124" s="62" t="s">
        <v>50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>
      <c r="A125" s="2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6"/>
      <c r="W125" s="6"/>
      <c r="X125" s="6"/>
      <c r="Y125" s="6"/>
      <c r="Z125" s="6"/>
    </row>
    <row r="126" spans="22:26" ht="12.75">
      <c r="V126" s="33"/>
      <c r="W126" s="33"/>
      <c r="X126" s="33"/>
      <c r="Y126" s="33"/>
      <c r="Z126" s="33"/>
    </row>
  </sheetData>
  <sheetProtection/>
  <mergeCells count="44">
    <mergeCell ref="A116:F116"/>
    <mergeCell ref="G17:I17"/>
    <mergeCell ref="A110:F110"/>
    <mergeCell ref="A111:F111"/>
    <mergeCell ref="A112:F112"/>
    <mergeCell ref="A113:F113"/>
    <mergeCell ref="A114:F114"/>
    <mergeCell ref="A115:F115"/>
    <mergeCell ref="A104:F104"/>
    <mergeCell ref="A105:F105"/>
    <mergeCell ref="A106:F106"/>
    <mergeCell ref="A107:F107"/>
    <mergeCell ref="A108:F108"/>
    <mergeCell ref="A109:F109"/>
    <mergeCell ref="A30:U30"/>
    <mergeCell ref="A99:F99"/>
    <mergeCell ref="A100:F100"/>
    <mergeCell ref="A101:F101"/>
    <mergeCell ref="A102:F102"/>
    <mergeCell ref="A103:F103"/>
    <mergeCell ref="J18:K18"/>
    <mergeCell ref="J19:K19"/>
    <mergeCell ref="A11:U11"/>
    <mergeCell ref="A12:U12"/>
    <mergeCell ref="A13:U13"/>
    <mergeCell ref="A14:U14"/>
    <mergeCell ref="J16:U16"/>
    <mergeCell ref="A26:A28"/>
    <mergeCell ref="B26:B28"/>
    <mergeCell ref="C26:C28"/>
    <mergeCell ref="D26:F26"/>
    <mergeCell ref="D27:D28"/>
    <mergeCell ref="J26:U26"/>
    <mergeCell ref="G27:G28"/>
    <mergeCell ref="G21:H21"/>
    <mergeCell ref="J21:K21"/>
    <mergeCell ref="J27:J28"/>
    <mergeCell ref="G26:I26"/>
    <mergeCell ref="G16:I16"/>
    <mergeCell ref="G20:H20"/>
    <mergeCell ref="J17:K17"/>
    <mergeCell ref="J20:K20"/>
    <mergeCell ref="G18:H18"/>
    <mergeCell ref="G19:H1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89"/>
  <sheetViews>
    <sheetView showGridLines="0" zoomScalePageLayoutView="0" workbookViewId="0" topLeftCell="A76">
      <selection activeCell="F91" sqref="F91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7" customFormat="1" ht="12.75">
      <c r="A2" s="8" t="s">
        <v>46</v>
      </c>
      <c r="B2" s="6"/>
      <c r="C2" s="6"/>
      <c r="D2" s="6"/>
      <c r="L2" s="34"/>
    </row>
    <row r="3" spans="1:12" s="7" customFormat="1" ht="12.75">
      <c r="A3" s="5"/>
      <c r="B3" s="6"/>
      <c r="C3" s="6"/>
      <c r="D3" s="6"/>
      <c r="L3" s="34"/>
    </row>
    <row r="4" spans="1:12" s="7" customFormat="1" ht="12.75">
      <c r="A4" s="8" t="s">
        <v>47</v>
      </c>
      <c r="B4" s="6"/>
      <c r="C4" s="6"/>
      <c r="D4" s="6"/>
      <c r="L4" s="34"/>
    </row>
    <row r="5" spans="1:23" s="7" customFormat="1" ht="15">
      <c r="A5" s="117" t="s">
        <v>37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9"/>
      <c r="P5" s="9"/>
      <c r="Q5" s="9"/>
      <c r="R5" s="9"/>
      <c r="S5" s="9"/>
      <c r="T5" s="9"/>
      <c r="U5" s="9"/>
      <c r="V5" s="9"/>
      <c r="W5" s="9"/>
    </row>
    <row r="6" spans="1:23" s="7" customFormat="1" ht="12">
      <c r="A6" s="118" t="s">
        <v>33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0"/>
      <c r="P6" s="10"/>
      <c r="Q6" s="10"/>
      <c r="R6" s="10"/>
      <c r="S6" s="10"/>
      <c r="T6" s="10"/>
      <c r="U6" s="10"/>
      <c r="V6" s="10"/>
      <c r="W6" s="10"/>
    </row>
    <row r="7" spans="1:23" s="7" customFormat="1" ht="12">
      <c r="A7" s="118" t="s">
        <v>48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0"/>
      <c r="P7" s="10"/>
      <c r="Q7" s="10"/>
      <c r="R7" s="10"/>
      <c r="S7" s="10"/>
      <c r="T7" s="10"/>
      <c r="U7" s="10"/>
      <c r="V7" s="10"/>
      <c r="W7" s="10"/>
    </row>
    <row r="8" spans="1:23" s="7" customFormat="1" ht="12">
      <c r="A8" s="119" t="s">
        <v>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8"/>
      <c r="P8" s="8"/>
      <c r="Q8" s="8"/>
      <c r="R8" s="8"/>
      <c r="S8" s="8"/>
      <c r="T8" s="8"/>
      <c r="U8" s="8"/>
      <c r="V8" s="8"/>
      <c r="W8" s="8"/>
    </row>
    <row r="9" s="7" customFormat="1" ht="12.75">
      <c r="L9" s="34"/>
    </row>
    <row r="10" spans="7:23" s="7" customFormat="1" ht="12.75" customHeight="1">
      <c r="G10" s="131" t="s">
        <v>19</v>
      </c>
      <c r="H10" s="132"/>
      <c r="I10" s="132"/>
      <c r="J10" s="131" t="s">
        <v>20</v>
      </c>
      <c r="K10" s="132"/>
      <c r="L10" s="132"/>
      <c r="M10" s="133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4:23" s="7" customFormat="1" ht="12.75">
      <c r="D11" s="5" t="s">
        <v>4</v>
      </c>
      <c r="G11" s="128" t="s">
        <v>400</v>
      </c>
      <c r="H11" s="129"/>
      <c r="I11" s="130"/>
      <c r="J11" s="109">
        <f>86994/1000</f>
        <v>86.994</v>
      </c>
      <c r="K11" s="110"/>
      <c r="L11" s="37"/>
      <c r="M11" s="11" t="s">
        <v>5</v>
      </c>
      <c r="N11" s="38"/>
      <c r="O11" s="38"/>
      <c r="P11" s="38"/>
      <c r="Q11" s="38"/>
      <c r="R11" s="38"/>
      <c r="S11" s="38"/>
      <c r="T11" s="38"/>
      <c r="U11" s="38"/>
      <c r="V11" s="38"/>
      <c r="W11" s="39"/>
    </row>
    <row r="12" spans="4:20" s="7" customFormat="1" ht="12.75">
      <c r="D12" s="13" t="s">
        <v>35</v>
      </c>
      <c r="F12" s="14"/>
      <c r="G12" s="107">
        <f>0/1000</f>
        <v>0</v>
      </c>
      <c r="H12" s="108"/>
      <c r="I12" s="11" t="s">
        <v>5</v>
      </c>
      <c r="J12" s="109">
        <f>0/1000</f>
        <v>0</v>
      </c>
      <c r="K12" s="110"/>
      <c r="L12" s="37"/>
      <c r="M12" s="11" t="s">
        <v>5</v>
      </c>
      <c r="N12" s="38"/>
      <c r="O12" s="38"/>
      <c r="P12" s="38"/>
      <c r="Q12" s="38"/>
      <c r="R12" s="38"/>
      <c r="S12" s="38"/>
      <c r="T12" s="38"/>
    </row>
    <row r="13" spans="4:20" s="7" customFormat="1" ht="12.75">
      <c r="D13" s="13" t="s">
        <v>36</v>
      </c>
      <c r="F13" s="14"/>
      <c r="G13" s="107">
        <f>0/1000</f>
        <v>0</v>
      </c>
      <c r="H13" s="108"/>
      <c r="I13" s="11" t="s">
        <v>5</v>
      </c>
      <c r="J13" s="109">
        <f>0/1000</f>
        <v>0</v>
      </c>
      <c r="K13" s="110"/>
      <c r="L13" s="37"/>
      <c r="M13" s="11" t="s">
        <v>5</v>
      </c>
      <c r="N13" s="38"/>
      <c r="O13" s="38"/>
      <c r="P13" s="38"/>
      <c r="Q13" s="38"/>
      <c r="R13" s="38"/>
      <c r="S13" s="38"/>
      <c r="T13" s="38"/>
    </row>
    <row r="14" spans="4:23" s="7" customFormat="1" ht="12.75">
      <c r="D14" s="5" t="s">
        <v>6</v>
      </c>
      <c r="G14" s="107">
        <f>(O14+O15)/1000</f>
        <v>0.06653</v>
      </c>
      <c r="H14" s="108"/>
      <c r="I14" s="36" t="s">
        <v>7</v>
      </c>
      <c r="J14" s="109">
        <f>(P14+P15)/1000</f>
        <v>0.06653</v>
      </c>
      <c r="K14" s="110"/>
      <c r="L14" s="15">
        <v>720</v>
      </c>
      <c r="M14" s="11" t="s">
        <v>7</v>
      </c>
      <c r="N14" s="38"/>
      <c r="O14" s="15">
        <v>66.04</v>
      </c>
      <c r="P14" s="16">
        <v>66.04</v>
      </c>
      <c r="Q14" s="38"/>
      <c r="R14" s="38"/>
      <c r="S14" s="38"/>
      <c r="T14" s="38"/>
      <c r="U14" s="38"/>
      <c r="V14" s="38"/>
      <c r="W14" s="39"/>
    </row>
    <row r="15" spans="4:23" s="7" customFormat="1" ht="12.75">
      <c r="D15" s="5" t="s">
        <v>8</v>
      </c>
      <c r="G15" s="107">
        <f>726/1000</f>
        <v>0.726</v>
      </c>
      <c r="H15" s="108"/>
      <c r="I15" s="36" t="s">
        <v>5</v>
      </c>
      <c r="J15" s="109">
        <f>9820/1000</f>
        <v>9.82</v>
      </c>
      <c r="K15" s="110"/>
      <c r="L15" s="16">
        <v>9719</v>
      </c>
      <c r="M15" s="11" t="s">
        <v>5</v>
      </c>
      <c r="N15" s="38"/>
      <c r="O15" s="15">
        <v>0.49</v>
      </c>
      <c r="P15" s="16">
        <v>0.49</v>
      </c>
      <c r="Q15" s="38"/>
      <c r="R15" s="38"/>
      <c r="S15" s="38"/>
      <c r="T15" s="38"/>
      <c r="U15" s="38"/>
      <c r="V15" s="38"/>
      <c r="W15" s="39"/>
    </row>
    <row r="16" spans="6:23" s="7" customFormat="1" ht="12.75">
      <c r="F16" s="6"/>
      <c r="G16" s="17"/>
      <c r="H16" s="17"/>
      <c r="I16" s="18"/>
      <c r="J16" s="19"/>
      <c r="K16" s="40"/>
      <c r="L16" s="15">
        <v>6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2:23" s="7" customFormat="1" ht="12.75">
      <c r="B17" s="6"/>
      <c r="C17" s="6"/>
      <c r="D17" s="6"/>
      <c r="F17" s="14"/>
      <c r="G17" s="20"/>
      <c r="H17" s="20"/>
      <c r="I17" s="21"/>
      <c r="J17" s="22"/>
      <c r="K17" s="22"/>
      <c r="L17" s="16">
        <v>101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1"/>
    </row>
    <row r="18" spans="1:4" s="7" customFormat="1" ht="12">
      <c r="A18" s="5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D18" s="7" t="s">
        <v>399</v>
      </c>
    </row>
    <row r="19" spans="1:12" s="7" customFormat="1" ht="13.5" thickBot="1">
      <c r="A19" s="23"/>
      <c r="L19" s="34"/>
    </row>
    <row r="20" spans="1:14" s="25" customFormat="1" ht="23.25" customHeight="1" thickBot="1">
      <c r="A20" s="134" t="s">
        <v>9</v>
      </c>
      <c r="B20" s="134" t="s">
        <v>0</v>
      </c>
      <c r="C20" s="134" t="s">
        <v>21</v>
      </c>
      <c r="D20" s="42" t="s">
        <v>22</v>
      </c>
      <c r="E20" s="134" t="s">
        <v>23</v>
      </c>
      <c r="F20" s="138" t="s">
        <v>24</v>
      </c>
      <c r="G20" s="139"/>
      <c r="H20" s="138" t="s">
        <v>25</v>
      </c>
      <c r="I20" s="142"/>
      <c r="J20" s="142"/>
      <c r="K20" s="139"/>
      <c r="L20" s="43"/>
      <c r="M20" s="134" t="s">
        <v>26</v>
      </c>
      <c r="N20" s="134" t="s">
        <v>27</v>
      </c>
    </row>
    <row r="21" spans="1:14" s="25" customFormat="1" ht="19.5" customHeight="1" thickBot="1">
      <c r="A21" s="135"/>
      <c r="B21" s="135"/>
      <c r="C21" s="135"/>
      <c r="D21" s="134" t="s">
        <v>32</v>
      </c>
      <c r="E21" s="135"/>
      <c r="F21" s="140"/>
      <c r="G21" s="141"/>
      <c r="H21" s="136" t="s">
        <v>28</v>
      </c>
      <c r="I21" s="137"/>
      <c r="J21" s="136" t="s">
        <v>29</v>
      </c>
      <c r="K21" s="137"/>
      <c r="L21" s="44"/>
      <c r="M21" s="135"/>
      <c r="N21" s="135"/>
    </row>
    <row r="22" spans="1:14" s="25" customFormat="1" ht="19.5" customHeight="1">
      <c r="A22" s="135"/>
      <c r="B22" s="135"/>
      <c r="C22" s="135"/>
      <c r="D22" s="135"/>
      <c r="E22" s="135"/>
      <c r="F22" s="84" t="s">
        <v>30</v>
      </c>
      <c r="G22" s="84" t="s">
        <v>31</v>
      </c>
      <c r="H22" s="84" t="s">
        <v>30</v>
      </c>
      <c r="I22" s="84" t="s">
        <v>31</v>
      </c>
      <c r="J22" s="84" t="s">
        <v>30</v>
      </c>
      <c r="K22" s="84" t="s">
        <v>31</v>
      </c>
      <c r="L22" s="44"/>
      <c r="M22" s="135"/>
      <c r="N22" s="135"/>
    </row>
    <row r="23" spans="1:14" ht="12.75">
      <c r="A23" s="85">
        <v>1</v>
      </c>
      <c r="B23" s="85">
        <v>2</v>
      </c>
      <c r="C23" s="85">
        <v>3</v>
      </c>
      <c r="D23" s="85">
        <v>4</v>
      </c>
      <c r="E23" s="85">
        <v>5</v>
      </c>
      <c r="F23" s="85">
        <v>6</v>
      </c>
      <c r="G23" s="85">
        <v>7</v>
      </c>
      <c r="H23" s="85">
        <v>8</v>
      </c>
      <c r="I23" s="85">
        <v>9</v>
      </c>
      <c r="J23" s="85">
        <v>10</v>
      </c>
      <c r="K23" s="85">
        <v>11</v>
      </c>
      <c r="L23" s="86"/>
      <c r="M23" s="85">
        <v>12</v>
      </c>
      <c r="N23" s="85">
        <v>13</v>
      </c>
    </row>
    <row r="24" spans="1:14" s="6" customFormat="1" ht="18" customHeight="1">
      <c r="A24" s="143" t="s">
        <v>225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1:14" s="6" customFormat="1" ht="18" customHeight="1">
      <c r="A25" s="143" t="s">
        <v>226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ht="12.75">
      <c r="A26" s="87">
        <v>1</v>
      </c>
      <c r="B26" s="88" t="s">
        <v>227</v>
      </c>
      <c r="C26" s="66" t="s">
        <v>228</v>
      </c>
      <c r="D26" s="89" t="s">
        <v>229</v>
      </c>
      <c r="E26" s="90">
        <v>1.08</v>
      </c>
      <c r="F26" s="68" t="s">
        <v>230</v>
      </c>
      <c r="G26" s="68">
        <v>10.84</v>
      </c>
      <c r="H26" s="91"/>
      <c r="I26" s="91"/>
      <c r="J26" s="68" t="s">
        <v>231</v>
      </c>
      <c r="K26" s="68">
        <v>146.2</v>
      </c>
      <c r="L26" s="92"/>
      <c r="M26" s="91">
        <f aca="true" t="shared" si="0" ref="M26:M33">IF(ISNUMBER(K26/G26),IF(NOT(K26/G26=0),K26/G26," ")," ")</f>
        <v>13.487084870848708</v>
      </c>
      <c r="N26" s="89"/>
    </row>
    <row r="27" spans="1:14" s="6" customFormat="1" ht="12.75">
      <c r="A27" s="87">
        <v>2</v>
      </c>
      <c r="B27" s="88" t="s">
        <v>232</v>
      </c>
      <c r="C27" s="66" t="s">
        <v>233</v>
      </c>
      <c r="D27" s="89" t="s">
        <v>229</v>
      </c>
      <c r="E27" s="90">
        <v>9.85</v>
      </c>
      <c r="F27" s="68" t="s">
        <v>234</v>
      </c>
      <c r="G27" s="68">
        <v>99.87</v>
      </c>
      <c r="H27" s="91"/>
      <c r="I27" s="91"/>
      <c r="J27" s="68" t="s">
        <v>235</v>
      </c>
      <c r="K27" s="68">
        <v>1346.3</v>
      </c>
      <c r="L27" s="92"/>
      <c r="M27" s="91">
        <f t="shared" si="0"/>
        <v>13.480524682086712</v>
      </c>
      <c r="N27" s="89"/>
    </row>
    <row r="28" spans="1:14" s="6" customFormat="1" ht="12.75">
      <c r="A28" s="87">
        <v>3</v>
      </c>
      <c r="B28" s="88" t="s">
        <v>236</v>
      </c>
      <c r="C28" s="66" t="s">
        <v>237</v>
      </c>
      <c r="D28" s="89" t="s">
        <v>229</v>
      </c>
      <c r="E28" s="90">
        <v>8.5</v>
      </c>
      <c r="F28" s="68" t="s">
        <v>238</v>
      </c>
      <c r="G28" s="68">
        <v>87.81</v>
      </c>
      <c r="H28" s="91"/>
      <c r="I28" s="91"/>
      <c r="J28" s="68" t="s">
        <v>239</v>
      </c>
      <c r="K28" s="68">
        <v>1184.05</v>
      </c>
      <c r="L28" s="92"/>
      <c r="M28" s="91">
        <f t="shared" si="0"/>
        <v>13.484227308962533</v>
      </c>
      <c r="N28" s="89"/>
    </row>
    <row r="29" spans="1:14" s="6" customFormat="1" ht="12.75">
      <c r="A29" s="87">
        <v>4</v>
      </c>
      <c r="B29" s="88" t="s">
        <v>240</v>
      </c>
      <c r="C29" s="66" t="s">
        <v>241</v>
      </c>
      <c r="D29" s="89" t="s">
        <v>229</v>
      </c>
      <c r="E29" s="90">
        <v>6.09</v>
      </c>
      <c r="F29" s="68" t="s">
        <v>242</v>
      </c>
      <c r="G29" s="68">
        <v>65.64</v>
      </c>
      <c r="H29" s="91"/>
      <c r="I29" s="91"/>
      <c r="J29" s="68" t="s">
        <v>243</v>
      </c>
      <c r="K29" s="68">
        <v>885.3</v>
      </c>
      <c r="L29" s="92"/>
      <c r="M29" s="91">
        <f t="shared" si="0"/>
        <v>13.487202925045702</v>
      </c>
      <c r="N29" s="89"/>
    </row>
    <row r="30" spans="1:14" s="6" customFormat="1" ht="12.75">
      <c r="A30" s="87">
        <v>5</v>
      </c>
      <c r="B30" s="88" t="s">
        <v>244</v>
      </c>
      <c r="C30" s="66" t="s">
        <v>245</v>
      </c>
      <c r="D30" s="89" t="s">
        <v>229</v>
      </c>
      <c r="E30" s="90">
        <v>24.27</v>
      </c>
      <c r="F30" s="68" t="s">
        <v>246</v>
      </c>
      <c r="G30" s="68">
        <v>268.19</v>
      </c>
      <c r="H30" s="91"/>
      <c r="I30" s="91"/>
      <c r="J30" s="68" t="s">
        <v>247</v>
      </c>
      <c r="K30" s="68">
        <v>3615.49</v>
      </c>
      <c r="L30" s="92"/>
      <c r="M30" s="91">
        <f t="shared" si="0"/>
        <v>13.481076848502926</v>
      </c>
      <c r="N30" s="89"/>
    </row>
    <row r="31" spans="1:14" ht="12.75">
      <c r="A31" s="87">
        <v>6</v>
      </c>
      <c r="B31" s="88" t="s">
        <v>248</v>
      </c>
      <c r="C31" s="66" t="s">
        <v>249</v>
      </c>
      <c r="D31" s="89" t="s">
        <v>229</v>
      </c>
      <c r="E31" s="90">
        <v>16.25</v>
      </c>
      <c r="F31" s="68" t="s">
        <v>250</v>
      </c>
      <c r="G31" s="68">
        <v>188.66</v>
      </c>
      <c r="H31" s="91"/>
      <c r="I31" s="91"/>
      <c r="J31" s="68" t="s">
        <v>251</v>
      </c>
      <c r="K31" s="68">
        <v>2543.29</v>
      </c>
      <c r="L31" s="92"/>
      <c r="M31" s="91">
        <f t="shared" si="0"/>
        <v>13.480812042828369</v>
      </c>
      <c r="N31" s="89"/>
    </row>
    <row r="32" spans="1:14" ht="12.75">
      <c r="A32" s="87">
        <v>7</v>
      </c>
      <c r="B32" s="88">
        <v>2</v>
      </c>
      <c r="C32" s="66" t="s">
        <v>252</v>
      </c>
      <c r="D32" s="89" t="s">
        <v>229</v>
      </c>
      <c r="E32" s="90">
        <v>0.48</v>
      </c>
      <c r="F32" s="68" t="s">
        <v>253</v>
      </c>
      <c r="G32" s="68"/>
      <c r="H32" s="91"/>
      <c r="I32" s="91"/>
      <c r="J32" s="68" t="s">
        <v>253</v>
      </c>
      <c r="K32" s="68"/>
      <c r="L32" s="92"/>
      <c r="M32" s="91" t="str">
        <f t="shared" si="0"/>
        <v> </v>
      </c>
      <c r="N32" s="89"/>
    </row>
    <row r="33" spans="1:14" ht="12.75">
      <c r="A33" s="93"/>
      <c r="B33" s="94" t="s">
        <v>62</v>
      </c>
      <c r="C33" s="95" t="s">
        <v>254</v>
      </c>
      <c r="D33" s="96" t="s">
        <v>255</v>
      </c>
      <c r="E33" s="97"/>
      <c r="F33" s="80" t="s">
        <v>253</v>
      </c>
      <c r="G33" s="80">
        <v>720</v>
      </c>
      <c r="H33" s="98"/>
      <c r="I33" s="98"/>
      <c r="J33" s="80" t="s">
        <v>253</v>
      </c>
      <c r="K33" s="80">
        <v>9719</v>
      </c>
      <c r="L33" s="99"/>
      <c r="M33" s="98">
        <f t="shared" si="0"/>
        <v>13.498611111111112</v>
      </c>
      <c r="N33" s="96"/>
    </row>
    <row r="34" spans="1:14" ht="18" customHeight="1">
      <c r="A34" s="143" t="s">
        <v>256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1:14" ht="24">
      <c r="A35" s="87">
        <v>9</v>
      </c>
      <c r="B35" s="88">
        <v>30954</v>
      </c>
      <c r="C35" s="66" t="s">
        <v>257</v>
      </c>
      <c r="D35" s="89" t="s">
        <v>258</v>
      </c>
      <c r="E35" s="90">
        <v>0.33</v>
      </c>
      <c r="F35" s="68" t="s">
        <v>259</v>
      </c>
      <c r="G35" s="68">
        <v>11.13</v>
      </c>
      <c r="H35" s="91"/>
      <c r="I35" s="91"/>
      <c r="J35" s="68" t="s">
        <v>260</v>
      </c>
      <c r="K35" s="68">
        <v>88.31</v>
      </c>
      <c r="L35" s="92"/>
      <c r="M35" s="91">
        <f aca="true" t="shared" si="1" ref="M35:M42">IF(ISNUMBER(K35/G35),IF(NOT(K35/G35=0),K35/G35," ")," ")</f>
        <v>7.934411500449236</v>
      </c>
      <c r="N35" s="89" t="s">
        <v>261</v>
      </c>
    </row>
    <row r="36" spans="1:14" ht="48">
      <c r="A36" s="87">
        <v>10</v>
      </c>
      <c r="B36" s="88">
        <v>50101</v>
      </c>
      <c r="C36" s="66" t="s">
        <v>262</v>
      </c>
      <c r="D36" s="89" t="s">
        <v>258</v>
      </c>
      <c r="E36" s="90">
        <v>0.15</v>
      </c>
      <c r="F36" s="68" t="s">
        <v>263</v>
      </c>
      <c r="G36" s="68">
        <v>9.41</v>
      </c>
      <c r="H36" s="91"/>
      <c r="I36" s="91"/>
      <c r="J36" s="68" t="s">
        <v>264</v>
      </c>
      <c r="K36" s="68">
        <v>63.15</v>
      </c>
      <c r="L36" s="92"/>
      <c r="M36" s="91">
        <f t="shared" si="1"/>
        <v>6.710945802337938</v>
      </c>
      <c r="N36" s="89" t="s">
        <v>265</v>
      </c>
    </row>
    <row r="37" spans="1:14" ht="36">
      <c r="A37" s="87">
        <v>11</v>
      </c>
      <c r="B37" s="88">
        <v>134041</v>
      </c>
      <c r="C37" s="66" t="s">
        <v>266</v>
      </c>
      <c r="D37" s="89" t="s">
        <v>258</v>
      </c>
      <c r="E37" s="90">
        <v>2.39</v>
      </c>
      <c r="F37" s="68" t="s">
        <v>267</v>
      </c>
      <c r="G37" s="68">
        <v>7.19</v>
      </c>
      <c r="H37" s="91"/>
      <c r="I37" s="91"/>
      <c r="J37" s="68" t="s">
        <v>268</v>
      </c>
      <c r="K37" s="68">
        <v>33.46</v>
      </c>
      <c r="L37" s="92"/>
      <c r="M37" s="91">
        <f t="shared" si="1"/>
        <v>4.653685674547983</v>
      </c>
      <c r="N37" s="89" t="s">
        <v>265</v>
      </c>
    </row>
    <row r="38" spans="1:14" ht="36">
      <c r="A38" s="87">
        <v>12</v>
      </c>
      <c r="B38" s="88">
        <v>330804</v>
      </c>
      <c r="C38" s="66" t="s">
        <v>269</v>
      </c>
      <c r="D38" s="89" t="s">
        <v>258</v>
      </c>
      <c r="E38" s="90">
        <v>0.3</v>
      </c>
      <c r="F38" s="68" t="s">
        <v>270</v>
      </c>
      <c r="G38" s="68">
        <v>0.43</v>
      </c>
      <c r="H38" s="91"/>
      <c r="I38" s="91"/>
      <c r="J38" s="68" t="s">
        <v>271</v>
      </c>
      <c r="K38" s="68">
        <v>1.5</v>
      </c>
      <c r="L38" s="92"/>
      <c r="M38" s="91">
        <f t="shared" si="1"/>
        <v>3.488372093023256</v>
      </c>
      <c r="N38" s="89" t="s">
        <v>272</v>
      </c>
    </row>
    <row r="39" spans="1:14" ht="36">
      <c r="A39" s="87">
        <v>13</v>
      </c>
      <c r="B39" s="88">
        <v>331451</v>
      </c>
      <c r="C39" s="66" t="s">
        <v>273</v>
      </c>
      <c r="D39" s="89" t="s">
        <v>258</v>
      </c>
      <c r="E39" s="90">
        <v>3.69</v>
      </c>
      <c r="F39" s="68" t="s">
        <v>274</v>
      </c>
      <c r="G39" s="68">
        <v>7.94</v>
      </c>
      <c r="H39" s="91"/>
      <c r="I39" s="91"/>
      <c r="J39" s="68" t="s">
        <v>275</v>
      </c>
      <c r="K39" s="68">
        <v>29.52</v>
      </c>
      <c r="L39" s="92"/>
      <c r="M39" s="91">
        <f t="shared" si="1"/>
        <v>3.7178841309823674</v>
      </c>
      <c r="N39" s="89" t="s">
        <v>265</v>
      </c>
    </row>
    <row r="40" spans="1:14" ht="36">
      <c r="A40" s="87">
        <v>14</v>
      </c>
      <c r="B40" s="88">
        <v>331531</v>
      </c>
      <c r="C40" s="66" t="s">
        <v>276</v>
      </c>
      <c r="D40" s="89" t="s">
        <v>258</v>
      </c>
      <c r="E40" s="90">
        <v>0.03</v>
      </c>
      <c r="F40" s="68" t="s">
        <v>277</v>
      </c>
      <c r="G40" s="68">
        <v>0.03</v>
      </c>
      <c r="H40" s="91"/>
      <c r="I40" s="91"/>
      <c r="J40" s="68" t="s">
        <v>271</v>
      </c>
      <c r="K40" s="68">
        <v>0.15</v>
      </c>
      <c r="L40" s="92"/>
      <c r="M40" s="91">
        <f t="shared" si="1"/>
        <v>5</v>
      </c>
      <c r="N40" s="89" t="s">
        <v>265</v>
      </c>
    </row>
    <row r="41" spans="1:14" ht="36">
      <c r="A41" s="87">
        <v>15</v>
      </c>
      <c r="B41" s="88">
        <v>400001</v>
      </c>
      <c r="C41" s="66" t="s">
        <v>278</v>
      </c>
      <c r="D41" s="89" t="s">
        <v>258</v>
      </c>
      <c r="E41" s="90">
        <v>0.58</v>
      </c>
      <c r="F41" s="68" t="s">
        <v>279</v>
      </c>
      <c r="G41" s="68">
        <v>59.86</v>
      </c>
      <c r="H41" s="91"/>
      <c r="I41" s="91"/>
      <c r="J41" s="68" t="s">
        <v>280</v>
      </c>
      <c r="K41" s="68">
        <v>360.76</v>
      </c>
      <c r="L41" s="92"/>
      <c r="M41" s="91">
        <f t="shared" si="1"/>
        <v>6.0267290344136315</v>
      </c>
      <c r="N41" s="89" t="s">
        <v>265</v>
      </c>
    </row>
    <row r="42" spans="1:14" ht="12.75">
      <c r="A42" s="93"/>
      <c r="B42" s="94" t="s">
        <v>62</v>
      </c>
      <c r="C42" s="95" t="s">
        <v>281</v>
      </c>
      <c r="D42" s="96" t="s">
        <v>255</v>
      </c>
      <c r="E42" s="97"/>
      <c r="F42" s="80" t="s">
        <v>253</v>
      </c>
      <c r="G42" s="80">
        <v>172</v>
      </c>
      <c r="H42" s="98"/>
      <c r="I42" s="98"/>
      <c r="J42" s="80" t="s">
        <v>253</v>
      </c>
      <c r="K42" s="80">
        <v>1138</v>
      </c>
      <c r="L42" s="99"/>
      <c r="M42" s="98">
        <f t="shared" si="1"/>
        <v>6.616279069767442</v>
      </c>
      <c r="N42" s="96"/>
    </row>
    <row r="43" spans="1:14" ht="18" customHeight="1">
      <c r="A43" s="143" t="s">
        <v>282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1:14" ht="48">
      <c r="A44" s="87">
        <v>17</v>
      </c>
      <c r="B44" s="88" t="s">
        <v>283</v>
      </c>
      <c r="C44" s="66" t="s">
        <v>284</v>
      </c>
      <c r="D44" s="89" t="s">
        <v>285</v>
      </c>
      <c r="E44" s="90">
        <v>0.0004</v>
      </c>
      <c r="F44" s="68" t="s">
        <v>286</v>
      </c>
      <c r="G44" s="68">
        <v>4.2</v>
      </c>
      <c r="H44" s="91">
        <v>89139.77</v>
      </c>
      <c r="I44" s="91">
        <v>35.66</v>
      </c>
      <c r="J44" s="68" t="s">
        <v>287</v>
      </c>
      <c r="K44" s="68">
        <v>36.52</v>
      </c>
      <c r="L44" s="92"/>
      <c r="M44" s="91">
        <f aca="true" t="shared" si="2" ref="M44:M66">IF(ISNUMBER(K44/G44),IF(NOT(K44/G44=0),K44/G44," ")," ")</f>
        <v>8.695238095238096</v>
      </c>
      <c r="N44" s="89" t="s">
        <v>288</v>
      </c>
    </row>
    <row r="45" spans="1:14" ht="12.75">
      <c r="A45" s="87">
        <v>18</v>
      </c>
      <c r="B45" s="88" t="s">
        <v>289</v>
      </c>
      <c r="C45" s="66" t="s">
        <v>290</v>
      </c>
      <c r="D45" s="89" t="s">
        <v>291</v>
      </c>
      <c r="E45" s="90">
        <v>0.017</v>
      </c>
      <c r="F45" s="68" t="s">
        <v>292</v>
      </c>
      <c r="G45" s="68">
        <v>0.12</v>
      </c>
      <c r="H45" s="91">
        <v>38.13</v>
      </c>
      <c r="I45" s="91">
        <v>0.65</v>
      </c>
      <c r="J45" s="68" t="s">
        <v>293</v>
      </c>
      <c r="K45" s="68">
        <v>0.67</v>
      </c>
      <c r="L45" s="92"/>
      <c r="M45" s="91">
        <f t="shared" si="2"/>
        <v>5.583333333333334</v>
      </c>
      <c r="N45" s="89" t="s">
        <v>294</v>
      </c>
    </row>
    <row r="46" spans="1:14" ht="36">
      <c r="A46" s="87">
        <v>19</v>
      </c>
      <c r="B46" s="88" t="s">
        <v>295</v>
      </c>
      <c r="C46" s="66" t="s">
        <v>296</v>
      </c>
      <c r="D46" s="89" t="s">
        <v>285</v>
      </c>
      <c r="E46" s="90">
        <v>0.0004</v>
      </c>
      <c r="F46" s="68" t="s">
        <v>297</v>
      </c>
      <c r="G46" s="68">
        <v>3.68</v>
      </c>
      <c r="H46" s="91">
        <v>52487</v>
      </c>
      <c r="I46" s="91">
        <v>21</v>
      </c>
      <c r="J46" s="68" t="s">
        <v>298</v>
      </c>
      <c r="K46" s="68">
        <v>21.54</v>
      </c>
      <c r="L46" s="92"/>
      <c r="M46" s="91">
        <f t="shared" si="2"/>
        <v>5.853260869565217</v>
      </c>
      <c r="N46" s="89" t="s">
        <v>299</v>
      </c>
    </row>
    <row r="47" spans="1:14" ht="36">
      <c r="A47" s="87">
        <v>20</v>
      </c>
      <c r="B47" s="88" t="s">
        <v>300</v>
      </c>
      <c r="C47" s="66" t="s">
        <v>301</v>
      </c>
      <c r="D47" s="89" t="s">
        <v>285</v>
      </c>
      <c r="E47" s="90">
        <v>0.0112</v>
      </c>
      <c r="F47" s="68" t="s">
        <v>302</v>
      </c>
      <c r="G47" s="68">
        <v>131.94</v>
      </c>
      <c r="H47" s="91">
        <v>51278</v>
      </c>
      <c r="I47" s="91">
        <v>574.31</v>
      </c>
      <c r="J47" s="68" t="s">
        <v>303</v>
      </c>
      <c r="K47" s="68">
        <v>588.94</v>
      </c>
      <c r="L47" s="92"/>
      <c r="M47" s="91">
        <f t="shared" si="2"/>
        <v>4.463695619220858</v>
      </c>
      <c r="N47" s="89" t="s">
        <v>304</v>
      </c>
    </row>
    <row r="48" spans="1:14" ht="84">
      <c r="A48" s="87">
        <v>21</v>
      </c>
      <c r="B48" s="88" t="s">
        <v>305</v>
      </c>
      <c r="C48" s="66" t="s">
        <v>306</v>
      </c>
      <c r="D48" s="89" t="s">
        <v>307</v>
      </c>
      <c r="E48" s="90">
        <v>38.879</v>
      </c>
      <c r="F48" s="68" t="s">
        <v>308</v>
      </c>
      <c r="G48" s="68">
        <v>340.58</v>
      </c>
      <c r="H48" s="91">
        <v>41.89</v>
      </c>
      <c r="I48" s="91">
        <v>1628.65</v>
      </c>
      <c r="J48" s="68" t="s">
        <v>309</v>
      </c>
      <c r="K48" s="68">
        <v>1662.08</v>
      </c>
      <c r="L48" s="92"/>
      <c r="M48" s="91">
        <f t="shared" si="2"/>
        <v>4.88014563391861</v>
      </c>
      <c r="N48" s="89" t="s">
        <v>310</v>
      </c>
    </row>
    <row r="49" spans="1:14" ht="84">
      <c r="A49" s="87">
        <v>22</v>
      </c>
      <c r="B49" s="88" t="s">
        <v>311</v>
      </c>
      <c r="C49" s="66" t="s">
        <v>312</v>
      </c>
      <c r="D49" s="89" t="s">
        <v>307</v>
      </c>
      <c r="E49" s="90">
        <v>6.996</v>
      </c>
      <c r="F49" s="68" t="s">
        <v>313</v>
      </c>
      <c r="G49" s="68">
        <v>68.85</v>
      </c>
      <c r="H49" s="91">
        <v>41.89</v>
      </c>
      <c r="I49" s="91">
        <v>293.05</v>
      </c>
      <c r="J49" s="68" t="s">
        <v>309</v>
      </c>
      <c r="K49" s="68">
        <v>299.08</v>
      </c>
      <c r="L49" s="92"/>
      <c r="M49" s="91">
        <f t="shared" si="2"/>
        <v>4.343936092955701</v>
      </c>
      <c r="N49" s="89" t="s">
        <v>310</v>
      </c>
    </row>
    <row r="50" spans="1:14" ht="48">
      <c r="A50" s="87">
        <v>23</v>
      </c>
      <c r="B50" s="88" t="s">
        <v>314</v>
      </c>
      <c r="C50" s="66" t="s">
        <v>315</v>
      </c>
      <c r="D50" s="89" t="s">
        <v>316</v>
      </c>
      <c r="E50" s="90">
        <v>14.601</v>
      </c>
      <c r="F50" s="68" t="s">
        <v>317</v>
      </c>
      <c r="G50" s="68">
        <v>991.26</v>
      </c>
      <c r="H50" s="91">
        <v>270.21</v>
      </c>
      <c r="I50" s="91">
        <v>3945.33</v>
      </c>
      <c r="J50" s="68" t="s">
        <v>318</v>
      </c>
      <c r="K50" s="68">
        <v>4027.98</v>
      </c>
      <c r="L50" s="92"/>
      <c r="M50" s="91">
        <f t="shared" si="2"/>
        <v>4.063494945826524</v>
      </c>
      <c r="N50" s="89" t="s">
        <v>319</v>
      </c>
    </row>
    <row r="51" spans="1:14" ht="12.75">
      <c r="A51" s="87">
        <v>24</v>
      </c>
      <c r="B51" s="88" t="s">
        <v>320</v>
      </c>
      <c r="C51" s="66" t="s">
        <v>321</v>
      </c>
      <c r="D51" s="89" t="s">
        <v>291</v>
      </c>
      <c r="E51" s="90">
        <v>2.546</v>
      </c>
      <c r="F51" s="68" t="s">
        <v>322</v>
      </c>
      <c r="G51" s="68">
        <v>39.97</v>
      </c>
      <c r="H51" s="91">
        <v>27.92</v>
      </c>
      <c r="I51" s="91">
        <v>71.08</v>
      </c>
      <c r="J51" s="68" t="s">
        <v>323</v>
      </c>
      <c r="K51" s="68">
        <v>73.25</v>
      </c>
      <c r="L51" s="92"/>
      <c r="M51" s="91">
        <f t="shared" si="2"/>
        <v>1.8326244683512636</v>
      </c>
      <c r="N51" s="89" t="s">
        <v>324</v>
      </c>
    </row>
    <row r="52" spans="1:14" ht="36">
      <c r="A52" s="87">
        <v>25</v>
      </c>
      <c r="B52" s="88" t="s">
        <v>325</v>
      </c>
      <c r="C52" s="66" t="s">
        <v>326</v>
      </c>
      <c r="D52" s="89" t="s">
        <v>307</v>
      </c>
      <c r="E52" s="90">
        <v>25.401</v>
      </c>
      <c r="F52" s="68" t="s">
        <v>327</v>
      </c>
      <c r="G52" s="68">
        <v>177.81</v>
      </c>
      <c r="H52" s="91">
        <v>20.17</v>
      </c>
      <c r="I52" s="91">
        <v>512.33</v>
      </c>
      <c r="J52" s="68" t="s">
        <v>328</v>
      </c>
      <c r="K52" s="68">
        <v>523.25</v>
      </c>
      <c r="L52" s="92"/>
      <c r="M52" s="91">
        <f t="shared" si="2"/>
        <v>2.9427478769473034</v>
      </c>
      <c r="N52" s="89" t="s">
        <v>329</v>
      </c>
    </row>
    <row r="53" spans="1:14" ht="48">
      <c r="A53" s="87">
        <v>26</v>
      </c>
      <c r="B53" s="88" t="s">
        <v>330</v>
      </c>
      <c r="C53" s="66" t="s">
        <v>331</v>
      </c>
      <c r="D53" s="89" t="s">
        <v>285</v>
      </c>
      <c r="E53" s="90">
        <v>0.0008</v>
      </c>
      <c r="F53" s="68" t="s">
        <v>332</v>
      </c>
      <c r="G53" s="68">
        <v>8.76</v>
      </c>
      <c r="H53" s="91">
        <v>62366.61</v>
      </c>
      <c r="I53" s="91">
        <v>49.89</v>
      </c>
      <c r="J53" s="68" t="s">
        <v>333</v>
      </c>
      <c r="K53" s="68">
        <v>51.3</v>
      </c>
      <c r="L53" s="92"/>
      <c r="M53" s="91">
        <f t="shared" si="2"/>
        <v>5.8561643835616435</v>
      </c>
      <c r="N53" s="89" t="s">
        <v>334</v>
      </c>
    </row>
    <row r="54" spans="1:14" ht="36">
      <c r="A54" s="87">
        <v>27</v>
      </c>
      <c r="B54" s="88" t="s">
        <v>335</v>
      </c>
      <c r="C54" s="66" t="s">
        <v>336</v>
      </c>
      <c r="D54" s="89" t="s">
        <v>337</v>
      </c>
      <c r="E54" s="90">
        <v>5.9655</v>
      </c>
      <c r="F54" s="68" t="s">
        <v>338</v>
      </c>
      <c r="G54" s="68">
        <v>84.23</v>
      </c>
      <c r="H54" s="91">
        <v>91.3</v>
      </c>
      <c r="I54" s="91">
        <v>544.66</v>
      </c>
      <c r="J54" s="68" t="s">
        <v>339</v>
      </c>
      <c r="K54" s="68">
        <v>555.7</v>
      </c>
      <c r="L54" s="92"/>
      <c r="M54" s="91">
        <f t="shared" si="2"/>
        <v>6.597411848510032</v>
      </c>
      <c r="N54" s="89" t="s">
        <v>340</v>
      </c>
    </row>
    <row r="55" spans="1:14" ht="12.75">
      <c r="A55" s="87">
        <v>28</v>
      </c>
      <c r="B55" s="88" t="s">
        <v>341</v>
      </c>
      <c r="C55" s="66" t="s">
        <v>342</v>
      </c>
      <c r="D55" s="89" t="s">
        <v>343</v>
      </c>
      <c r="E55" s="90">
        <v>25.66</v>
      </c>
      <c r="F55" s="68" t="s">
        <v>344</v>
      </c>
      <c r="G55" s="68">
        <v>56.45</v>
      </c>
      <c r="H55" s="91">
        <v>5.6</v>
      </c>
      <c r="I55" s="91">
        <v>143.7</v>
      </c>
      <c r="J55" s="68" t="s">
        <v>345</v>
      </c>
      <c r="K55" s="68">
        <v>147.29</v>
      </c>
      <c r="L55" s="92"/>
      <c r="M55" s="91">
        <f t="shared" si="2"/>
        <v>2.6092116917626216</v>
      </c>
      <c r="N55" s="89" t="s">
        <v>346</v>
      </c>
    </row>
    <row r="56" spans="1:14" ht="12.75">
      <c r="A56" s="87">
        <v>29</v>
      </c>
      <c r="B56" s="88" t="s">
        <v>347</v>
      </c>
      <c r="C56" s="66" t="s">
        <v>348</v>
      </c>
      <c r="D56" s="89" t="s">
        <v>316</v>
      </c>
      <c r="E56" s="90">
        <v>118.06</v>
      </c>
      <c r="F56" s="68" t="s">
        <v>349</v>
      </c>
      <c r="G56" s="68">
        <v>59.04</v>
      </c>
      <c r="H56" s="91">
        <v>2.54</v>
      </c>
      <c r="I56" s="91">
        <v>299.87</v>
      </c>
      <c r="J56" s="68" t="s">
        <v>350</v>
      </c>
      <c r="K56" s="68">
        <v>306.95</v>
      </c>
      <c r="L56" s="92"/>
      <c r="M56" s="91">
        <f t="shared" si="2"/>
        <v>5.199017615176151</v>
      </c>
      <c r="N56" s="89" t="s">
        <v>351</v>
      </c>
    </row>
    <row r="57" spans="1:14" ht="12.75">
      <c r="A57" s="87">
        <v>30</v>
      </c>
      <c r="B57" s="88" t="s">
        <v>352</v>
      </c>
      <c r="C57" s="66" t="s">
        <v>353</v>
      </c>
      <c r="D57" s="89" t="s">
        <v>291</v>
      </c>
      <c r="E57" s="90">
        <v>0.2053</v>
      </c>
      <c r="F57" s="68" t="s">
        <v>354</v>
      </c>
      <c r="G57" s="68">
        <v>7.14</v>
      </c>
      <c r="H57" s="91">
        <v>177.92</v>
      </c>
      <c r="I57" s="91">
        <v>36.53</v>
      </c>
      <c r="J57" s="68" t="s">
        <v>355</v>
      </c>
      <c r="K57" s="68">
        <v>37.32</v>
      </c>
      <c r="L57" s="92"/>
      <c r="M57" s="91">
        <f t="shared" si="2"/>
        <v>5.226890756302521</v>
      </c>
      <c r="N57" s="89" t="s">
        <v>356</v>
      </c>
    </row>
    <row r="58" spans="1:14" ht="36">
      <c r="A58" s="87">
        <v>31</v>
      </c>
      <c r="B58" s="88" t="s">
        <v>357</v>
      </c>
      <c r="C58" s="66" t="s">
        <v>358</v>
      </c>
      <c r="D58" s="89" t="s">
        <v>307</v>
      </c>
      <c r="E58" s="90">
        <v>6.5</v>
      </c>
      <c r="F58" s="68" t="s">
        <v>359</v>
      </c>
      <c r="G58" s="68">
        <v>2080</v>
      </c>
      <c r="H58" s="91">
        <v>282</v>
      </c>
      <c r="I58" s="91">
        <v>1833</v>
      </c>
      <c r="J58" s="68" t="s">
        <v>360</v>
      </c>
      <c r="K58" s="68">
        <v>1885.59</v>
      </c>
      <c r="L58" s="92"/>
      <c r="M58" s="91">
        <f t="shared" si="2"/>
        <v>0.9065336538461538</v>
      </c>
      <c r="N58" s="89" t="s">
        <v>361</v>
      </c>
    </row>
    <row r="59" spans="1:14" ht="84">
      <c r="A59" s="87">
        <v>32</v>
      </c>
      <c r="B59" s="88" t="s">
        <v>362</v>
      </c>
      <c r="C59" s="66" t="s">
        <v>363</v>
      </c>
      <c r="D59" s="89" t="s">
        <v>307</v>
      </c>
      <c r="E59" s="90">
        <v>25.66</v>
      </c>
      <c r="F59" s="68" t="s">
        <v>364</v>
      </c>
      <c r="G59" s="68">
        <v>813.94</v>
      </c>
      <c r="H59" s="91">
        <v>44.38</v>
      </c>
      <c r="I59" s="91">
        <v>1138.79</v>
      </c>
      <c r="J59" s="68" t="s">
        <v>365</v>
      </c>
      <c r="K59" s="68">
        <v>1166.25</v>
      </c>
      <c r="L59" s="92"/>
      <c r="M59" s="91">
        <f t="shared" si="2"/>
        <v>1.4328451728628644</v>
      </c>
      <c r="N59" s="89" t="s">
        <v>366</v>
      </c>
    </row>
    <row r="60" spans="1:14" ht="48">
      <c r="A60" s="87">
        <v>33</v>
      </c>
      <c r="B60" s="88" t="s">
        <v>367</v>
      </c>
      <c r="C60" s="66" t="s">
        <v>368</v>
      </c>
      <c r="D60" s="89" t="s">
        <v>369</v>
      </c>
      <c r="E60" s="90">
        <v>8.912</v>
      </c>
      <c r="F60" s="68" t="s">
        <v>370</v>
      </c>
      <c r="G60" s="68">
        <v>593.81</v>
      </c>
      <c r="H60" s="91">
        <v>137.89</v>
      </c>
      <c r="I60" s="91">
        <v>1228.88</v>
      </c>
      <c r="J60" s="68" t="s">
        <v>371</v>
      </c>
      <c r="K60" s="68">
        <v>1261.76</v>
      </c>
      <c r="L60" s="92"/>
      <c r="M60" s="91">
        <f t="shared" si="2"/>
        <v>2.1248547515198464</v>
      </c>
      <c r="N60" s="89" t="s">
        <v>288</v>
      </c>
    </row>
    <row r="61" spans="1:14" ht="24">
      <c r="A61" s="87">
        <v>34</v>
      </c>
      <c r="B61" s="88" t="s">
        <v>372</v>
      </c>
      <c r="C61" s="66" t="s">
        <v>373</v>
      </c>
      <c r="D61" s="89" t="s">
        <v>369</v>
      </c>
      <c r="E61" s="90">
        <v>2.441975</v>
      </c>
      <c r="F61" s="68" t="s">
        <v>374</v>
      </c>
      <c r="G61" s="68">
        <v>203.1</v>
      </c>
      <c r="H61" s="91">
        <v>488.92</v>
      </c>
      <c r="I61" s="91">
        <v>1193.93</v>
      </c>
      <c r="J61" s="68" t="s">
        <v>375</v>
      </c>
      <c r="K61" s="68">
        <v>1218.37</v>
      </c>
      <c r="L61" s="92"/>
      <c r="M61" s="91">
        <f t="shared" si="2"/>
        <v>5.998867552929591</v>
      </c>
      <c r="N61" s="89" t="s">
        <v>376</v>
      </c>
    </row>
    <row r="62" spans="1:14" ht="36">
      <c r="A62" s="87">
        <v>35</v>
      </c>
      <c r="B62" s="88" t="s">
        <v>377</v>
      </c>
      <c r="C62" s="66" t="s">
        <v>378</v>
      </c>
      <c r="D62" s="89" t="s">
        <v>369</v>
      </c>
      <c r="E62" s="90">
        <v>2.044</v>
      </c>
      <c r="F62" s="68" t="s">
        <v>379</v>
      </c>
      <c r="G62" s="68">
        <v>2534.56</v>
      </c>
      <c r="H62" s="91">
        <v>2295</v>
      </c>
      <c r="I62" s="91">
        <v>4690.98</v>
      </c>
      <c r="J62" s="68" t="s">
        <v>380</v>
      </c>
      <c r="K62" s="68">
        <v>4828.64</v>
      </c>
      <c r="L62" s="92"/>
      <c r="M62" s="91">
        <f t="shared" si="2"/>
        <v>1.9051196262862196</v>
      </c>
      <c r="N62" s="89" t="s">
        <v>381</v>
      </c>
    </row>
    <row r="63" spans="1:14" ht="48">
      <c r="A63" s="87">
        <v>36</v>
      </c>
      <c r="B63" s="88" t="s">
        <v>382</v>
      </c>
      <c r="C63" s="66" t="s">
        <v>383</v>
      </c>
      <c r="D63" s="89" t="s">
        <v>369</v>
      </c>
      <c r="E63" s="90">
        <v>3.64</v>
      </c>
      <c r="F63" s="68" t="s">
        <v>384</v>
      </c>
      <c r="G63" s="68">
        <v>4791.37</v>
      </c>
      <c r="H63" s="91">
        <v>2892</v>
      </c>
      <c r="I63" s="91">
        <v>10526.88</v>
      </c>
      <c r="J63" s="68" t="s">
        <v>385</v>
      </c>
      <c r="K63" s="68">
        <v>10826.27</v>
      </c>
      <c r="L63" s="92"/>
      <c r="M63" s="91">
        <f t="shared" si="2"/>
        <v>2.2595353729726573</v>
      </c>
      <c r="N63" s="89" t="s">
        <v>386</v>
      </c>
    </row>
    <row r="64" spans="1:14" ht="48">
      <c r="A64" s="87">
        <v>37</v>
      </c>
      <c r="B64" s="88" t="s">
        <v>387</v>
      </c>
      <c r="C64" s="66" t="s">
        <v>388</v>
      </c>
      <c r="D64" s="89" t="s">
        <v>369</v>
      </c>
      <c r="E64" s="90">
        <v>2.856</v>
      </c>
      <c r="F64" s="68" t="s">
        <v>389</v>
      </c>
      <c r="G64" s="68">
        <v>3730.74</v>
      </c>
      <c r="H64" s="91">
        <v>3091</v>
      </c>
      <c r="I64" s="91">
        <v>8827.9</v>
      </c>
      <c r="J64" s="68" t="s">
        <v>390</v>
      </c>
      <c r="K64" s="68">
        <v>9075.11</v>
      </c>
      <c r="L64" s="92"/>
      <c r="M64" s="91">
        <f t="shared" si="2"/>
        <v>2.4325227702814995</v>
      </c>
      <c r="N64" s="89" t="s">
        <v>391</v>
      </c>
    </row>
    <row r="65" spans="1:14" ht="36">
      <c r="A65" s="87">
        <v>38</v>
      </c>
      <c r="B65" s="88" t="s">
        <v>392</v>
      </c>
      <c r="C65" s="66" t="s">
        <v>393</v>
      </c>
      <c r="D65" s="89" t="s">
        <v>369</v>
      </c>
      <c r="E65" s="90">
        <v>2.968</v>
      </c>
      <c r="F65" s="68" t="s">
        <v>394</v>
      </c>
      <c r="G65" s="68">
        <v>3917.76</v>
      </c>
      <c r="H65" s="91">
        <v>3526</v>
      </c>
      <c r="I65" s="91">
        <v>10465.17</v>
      </c>
      <c r="J65" s="68" t="s">
        <v>395</v>
      </c>
      <c r="K65" s="68">
        <v>10746.92</v>
      </c>
      <c r="L65" s="92"/>
      <c r="M65" s="91">
        <f t="shared" si="2"/>
        <v>2.7431287266192923</v>
      </c>
      <c r="N65" s="89" t="s">
        <v>396</v>
      </c>
    </row>
    <row r="66" spans="1:14" ht="12.75">
      <c r="A66" s="100"/>
      <c r="B66" s="101" t="s">
        <v>62</v>
      </c>
      <c r="C66" s="102" t="s">
        <v>397</v>
      </c>
      <c r="D66" s="103" t="s">
        <v>255</v>
      </c>
      <c r="E66" s="104"/>
      <c r="F66" s="81" t="s">
        <v>253</v>
      </c>
      <c r="G66" s="81">
        <v>20641</v>
      </c>
      <c r="H66" s="105"/>
      <c r="I66" s="105"/>
      <c r="J66" s="81" t="s">
        <v>253</v>
      </c>
      <c r="K66" s="81">
        <v>49338</v>
      </c>
      <c r="L66" s="106"/>
      <c r="M66" s="105">
        <f t="shared" si="2"/>
        <v>2.390291168063563</v>
      </c>
      <c r="N66" s="103"/>
    </row>
    <row r="67" spans="1:14" ht="12.75">
      <c r="A67" s="122" t="s">
        <v>204</v>
      </c>
      <c r="B67" s="123"/>
      <c r="C67" s="123"/>
      <c r="D67" s="123"/>
      <c r="E67" s="123"/>
      <c r="F67" s="123"/>
      <c r="G67" s="68">
        <v>21533</v>
      </c>
      <c r="H67" s="91"/>
      <c r="I67" s="91"/>
      <c r="J67" s="91"/>
      <c r="K67" s="68">
        <v>60195</v>
      </c>
      <c r="L67" s="92"/>
      <c r="M67" s="91">
        <f aca="true" ca="1" t="shared" si="3" ref="M67:M83">IF(ISNUMBER(INDIRECT("K"&amp;ROW())/INDIRECT("G"&amp;ROW())),INDIRECT("K"&amp;ROW())/INDIRECT("G"&amp;ROW())," ")</f>
        <v>2.7954767101657922</v>
      </c>
      <c r="N67" s="89" t="s">
        <v>398</v>
      </c>
    </row>
    <row r="68" spans="1:14" ht="12.75">
      <c r="A68" s="122" t="s">
        <v>209</v>
      </c>
      <c r="B68" s="123"/>
      <c r="C68" s="123"/>
      <c r="D68" s="123"/>
      <c r="E68" s="123"/>
      <c r="F68" s="123"/>
      <c r="G68" s="68"/>
      <c r="H68" s="91"/>
      <c r="I68" s="91"/>
      <c r="J68" s="91"/>
      <c r="K68" s="68"/>
      <c r="L68" s="92"/>
      <c r="M68" s="91" t="str">
        <f ca="1" t="shared" si="3"/>
        <v> </v>
      </c>
      <c r="N68" s="89" t="s">
        <v>398</v>
      </c>
    </row>
    <row r="69" spans="1:14" ht="12.75">
      <c r="A69" s="122" t="s">
        <v>210</v>
      </c>
      <c r="B69" s="123"/>
      <c r="C69" s="123"/>
      <c r="D69" s="123"/>
      <c r="E69" s="123"/>
      <c r="F69" s="123"/>
      <c r="G69" s="68">
        <v>726</v>
      </c>
      <c r="H69" s="91"/>
      <c r="I69" s="91"/>
      <c r="J69" s="91"/>
      <c r="K69" s="68">
        <v>9820</v>
      </c>
      <c r="L69" s="92"/>
      <c r="M69" s="91">
        <f ca="1" t="shared" si="3"/>
        <v>13.526170798898072</v>
      </c>
      <c r="N69" s="89" t="s">
        <v>398</v>
      </c>
    </row>
    <row r="70" spans="1:14" ht="12.75">
      <c r="A70" s="122" t="s">
        <v>211</v>
      </c>
      <c r="B70" s="123"/>
      <c r="C70" s="123"/>
      <c r="D70" s="123"/>
      <c r="E70" s="123"/>
      <c r="F70" s="123"/>
      <c r="G70" s="68">
        <v>20641</v>
      </c>
      <c r="H70" s="91"/>
      <c r="I70" s="91"/>
      <c r="J70" s="91"/>
      <c r="K70" s="68">
        <v>49338</v>
      </c>
      <c r="L70" s="92"/>
      <c r="M70" s="91">
        <f ca="1" t="shared" si="3"/>
        <v>2.390291168063563</v>
      </c>
      <c r="N70" s="89" t="s">
        <v>398</v>
      </c>
    </row>
    <row r="71" spans="1:14" ht="12.75">
      <c r="A71" s="122" t="s">
        <v>212</v>
      </c>
      <c r="B71" s="123"/>
      <c r="C71" s="123"/>
      <c r="D71" s="123"/>
      <c r="E71" s="123"/>
      <c r="F71" s="123"/>
      <c r="G71" s="68">
        <v>172</v>
      </c>
      <c r="H71" s="91"/>
      <c r="I71" s="91"/>
      <c r="J71" s="91"/>
      <c r="K71" s="68">
        <v>1138</v>
      </c>
      <c r="L71" s="92"/>
      <c r="M71" s="91">
        <f ca="1" t="shared" si="3"/>
        <v>6.616279069767442</v>
      </c>
      <c r="N71" s="89" t="s">
        <v>398</v>
      </c>
    </row>
    <row r="72" spans="1:14" ht="12.75">
      <c r="A72" s="120" t="s">
        <v>213</v>
      </c>
      <c r="B72" s="121"/>
      <c r="C72" s="121"/>
      <c r="D72" s="121"/>
      <c r="E72" s="121"/>
      <c r="F72" s="121"/>
      <c r="G72" s="80">
        <v>700</v>
      </c>
      <c r="H72" s="98"/>
      <c r="I72" s="98"/>
      <c r="J72" s="98"/>
      <c r="K72" s="80">
        <v>8026</v>
      </c>
      <c r="L72" s="99"/>
      <c r="M72" s="98">
        <f ca="1" t="shared" si="3"/>
        <v>11.465714285714286</v>
      </c>
      <c r="N72" s="96" t="s">
        <v>398</v>
      </c>
    </row>
    <row r="73" spans="1:14" ht="12.75">
      <c r="A73" s="120" t="s">
        <v>214</v>
      </c>
      <c r="B73" s="121"/>
      <c r="C73" s="121"/>
      <c r="D73" s="121"/>
      <c r="E73" s="121"/>
      <c r="F73" s="121"/>
      <c r="G73" s="80">
        <v>397</v>
      </c>
      <c r="H73" s="98"/>
      <c r="I73" s="98"/>
      <c r="J73" s="98"/>
      <c r="K73" s="80">
        <v>4274</v>
      </c>
      <c r="L73" s="99"/>
      <c r="M73" s="98">
        <f ca="1" t="shared" si="3"/>
        <v>10.76574307304786</v>
      </c>
      <c r="N73" s="96" t="s">
        <v>398</v>
      </c>
    </row>
    <row r="74" spans="1:14" ht="12.75">
      <c r="A74" s="120" t="s">
        <v>215</v>
      </c>
      <c r="B74" s="121"/>
      <c r="C74" s="121"/>
      <c r="D74" s="121"/>
      <c r="E74" s="121"/>
      <c r="F74" s="121"/>
      <c r="G74" s="80"/>
      <c r="H74" s="98"/>
      <c r="I74" s="98"/>
      <c r="J74" s="98"/>
      <c r="K74" s="80"/>
      <c r="L74" s="99"/>
      <c r="M74" s="98" t="str">
        <f ca="1" t="shared" si="3"/>
        <v> </v>
      </c>
      <c r="N74" s="96" t="s">
        <v>398</v>
      </c>
    </row>
    <row r="75" spans="1:14" ht="12.75">
      <c r="A75" s="122" t="s">
        <v>216</v>
      </c>
      <c r="B75" s="123"/>
      <c r="C75" s="123"/>
      <c r="D75" s="123"/>
      <c r="E75" s="123"/>
      <c r="F75" s="123"/>
      <c r="G75" s="68">
        <v>451</v>
      </c>
      <c r="H75" s="91"/>
      <c r="I75" s="91"/>
      <c r="J75" s="91"/>
      <c r="K75" s="68">
        <v>5409</v>
      </c>
      <c r="L75" s="92"/>
      <c r="M75" s="91">
        <f ca="1" t="shared" si="3"/>
        <v>11.993348115299336</v>
      </c>
      <c r="N75" s="89" t="s">
        <v>398</v>
      </c>
    </row>
    <row r="76" spans="1:14" ht="12.75">
      <c r="A76" s="122" t="s">
        <v>217</v>
      </c>
      <c r="B76" s="123"/>
      <c r="C76" s="123"/>
      <c r="D76" s="123"/>
      <c r="E76" s="123"/>
      <c r="F76" s="123"/>
      <c r="G76" s="68">
        <v>20793</v>
      </c>
      <c r="H76" s="91"/>
      <c r="I76" s="91"/>
      <c r="J76" s="91"/>
      <c r="K76" s="68">
        <v>58134</v>
      </c>
      <c r="L76" s="92"/>
      <c r="M76" s="91">
        <f ca="1" t="shared" si="3"/>
        <v>2.7958447554465446</v>
      </c>
      <c r="N76" s="89" t="s">
        <v>398</v>
      </c>
    </row>
    <row r="77" spans="1:14" ht="12.75">
      <c r="A77" s="122" t="s">
        <v>218</v>
      </c>
      <c r="B77" s="123"/>
      <c r="C77" s="123"/>
      <c r="D77" s="123"/>
      <c r="E77" s="123"/>
      <c r="F77" s="123"/>
      <c r="G77" s="68">
        <v>1106</v>
      </c>
      <c r="H77" s="91"/>
      <c r="I77" s="91"/>
      <c r="J77" s="91"/>
      <c r="K77" s="68">
        <v>6941</v>
      </c>
      <c r="L77" s="92"/>
      <c r="M77" s="91">
        <f ca="1" t="shared" si="3"/>
        <v>6.275768535262206</v>
      </c>
      <c r="N77" s="89" t="s">
        <v>398</v>
      </c>
    </row>
    <row r="78" spans="1:14" ht="12.75">
      <c r="A78" s="122" t="s">
        <v>219</v>
      </c>
      <c r="B78" s="123"/>
      <c r="C78" s="123"/>
      <c r="D78" s="123"/>
      <c r="E78" s="123"/>
      <c r="F78" s="123"/>
      <c r="G78" s="68">
        <v>206</v>
      </c>
      <c r="H78" s="91"/>
      <c r="I78" s="91"/>
      <c r="J78" s="91"/>
      <c r="K78" s="68">
        <v>1459</v>
      </c>
      <c r="L78" s="92"/>
      <c r="M78" s="91">
        <f ca="1" t="shared" si="3"/>
        <v>7.08252427184466</v>
      </c>
      <c r="N78" s="89" t="s">
        <v>398</v>
      </c>
    </row>
    <row r="79" spans="1:14" ht="12.75">
      <c r="A79" s="122" t="s">
        <v>220</v>
      </c>
      <c r="B79" s="123"/>
      <c r="C79" s="123"/>
      <c r="D79" s="123"/>
      <c r="E79" s="123"/>
      <c r="F79" s="123"/>
      <c r="G79" s="68">
        <v>45</v>
      </c>
      <c r="H79" s="91"/>
      <c r="I79" s="91"/>
      <c r="J79" s="91"/>
      <c r="K79" s="68">
        <v>415</v>
      </c>
      <c r="L79" s="92"/>
      <c r="M79" s="91">
        <f ca="1" t="shared" si="3"/>
        <v>9.222222222222221</v>
      </c>
      <c r="N79" s="89" t="s">
        <v>398</v>
      </c>
    </row>
    <row r="80" spans="1:14" ht="12.75">
      <c r="A80" s="122" t="s">
        <v>221</v>
      </c>
      <c r="B80" s="123"/>
      <c r="C80" s="123"/>
      <c r="D80" s="123"/>
      <c r="E80" s="123"/>
      <c r="F80" s="123"/>
      <c r="G80" s="68">
        <v>29</v>
      </c>
      <c r="H80" s="91"/>
      <c r="I80" s="91"/>
      <c r="J80" s="91"/>
      <c r="K80" s="68">
        <v>137</v>
      </c>
      <c r="L80" s="92"/>
      <c r="M80" s="91">
        <f ca="1" t="shared" si="3"/>
        <v>4.724137931034483</v>
      </c>
      <c r="N80" s="89" t="s">
        <v>398</v>
      </c>
    </row>
    <row r="81" spans="1:14" ht="12.75">
      <c r="A81" s="122" t="s">
        <v>222</v>
      </c>
      <c r="B81" s="123"/>
      <c r="C81" s="123"/>
      <c r="D81" s="123"/>
      <c r="E81" s="123"/>
      <c r="F81" s="123"/>
      <c r="G81" s="68">
        <v>22630</v>
      </c>
      <c r="H81" s="91"/>
      <c r="I81" s="91"/>
      <c r="J81" s="91"/>
      <c r="K81" s="68">
        <v>72495</v>
      </c>
      <c r="L81" s="92"/>
      <c r="M81" s="91">
        <f ca="1" t="shared" si="3"/>
        <v>3.203490941228458</v>
      </c>
      <c r="N81" s="89" t="s">
        <v>398</v>
      </c>
    </row>
    <row r="82" spans="1:14" ht="12.75">
      <c r="A82" s="122" t="s">
        <v>223</v>
      </c>
      <c r="B82" s="123"/>
      <c r="C82" s="123"/>
      <c r="D82" s="123"/>
      <c r="E82" s="123"/>
      <c r="F82" s="123"/>
      <c r="G82" s="68"/>
      <c r="H82" s="91"/>
      <c r="I82" s="91"/>
      <c r="J82" s="91"/>
      <c r="K82" s="68">
        <v>14499</v>
      </c>
      <c r="L82" s="92"/>
      <c r="M82" s="91" t="str">
        <f ca="1" t="shared" si="3"/>
        <v> </v>
      </c>
      <c r="N82" s="89" t="s">
        <v>398</v>
      </c>
    </row>
    <row r="83" spans="1:14" ht="12.75">
      <c r="A83" s="120" t="s">
        <v>224</v>
      </c>
      <c r="B83" s="121"/>
      <c r="C83" s="121"/>
      <c r="D83" s="121"/>
      <c r="E83" s="121"/>
      <c r="F83" s="121"/>
      <c r="G83" s="80">
        <v>22630</v>
      </c>
      <c r="H83" s="98"/>
      <c r="I83" s="98"/>
      <c r="J83" s="98"/>
      <c r="K83" s="80">
        <v>86994</v>
      </c>
      <c r="L83" s="99"/>
      <c r="M83" s="98">
        <f ca="1" t="shared" si="3"/>
        <v>3.8441891294741493</v>
      </c>
      <c r="N83" s="96" t="s">
        <v>398</v>
      </c>
    </row>
    <row r="84" spans="1:14" ht="12.75">
      <c r="A84" s="14"/>
      <c r="B84" s="45"/>
      <c r="C84" s="27"/>
      <c r="D84" s="46"/>
      <c r="E84" s="46"/>
      <c r="F84" s="47"/>
      <c r="G84" s="29"/>
      <c r="H84" s="47"/>
      <c r="I84" s="47"/>
      <c r="J84" s="47"/>
      <c r="K84" s="29"/>
      <c r="L84" s="48"/>
      <c r="M84" s="47"/>
      <c r="N84" s="49"/>
    </row>
    <row r="85" spans="1:14" ht="12.75">
      <c r="A85" s="32"/>
      <c r="G85" s="50"/>
      <c r="H85" s="51"/>
      <c r="I85" s="51"/>
      <c r="J85" s="51"/>
      <c r="K85" s="50"/>
      <c r="L85" s="52"/>
      <c r="M85" s="50"/>
      <c r="N85" s="32"/>
    </row>
    <row r="86" spans="1:14" ht="12.7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53"/>
      <c r="M86" s="6"/>
      <c r="N86" s="6"/>
    </row>
    <row r="87" spans="1:14" ht="12.75">
      <c r="A87" s="62" t="s">
        <v>49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53"/>
      <c r="M87" s="6"/>
      <c r="N87" s="6"/>
    </row>
    <row r="88" spans="1:14" ht="12.75">
      <c r="A88" s="33"/>
      <c r="B88" s="6"/>
      <c r="C88" s="6"/>
      <c r="D88" s="6"/>
      <c r="E88" s="6"/>
      <c r="F88" s="6"/>
      <c r="G88" s="6"/>
      <c r="H88" s="6"/>
      <c r="I88" s="6"/>
      <c r="J88" s="6"/>
      <c r="K88" s="6"/>
      <c r="L88" s="53"/>
      <c r="M88" s="6"/>
      <c r="N88" s="6"/>
    </row>
    <row r="89" spans="1:14" ht="12.75">
      <c r="A89" s="62" t="s">
        <v>50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53"/>
      <c r="M89" s="6"/>
      <c r="N89" s="6"/>
    </row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</sheetData>
  <sheetProtection/>
  <mergeCells count="48">
    <mergeCell ref="A81:F81"/>
    <mergeCell ref="A82:F82"/>
    <mergeCell ref="A83:F83"/>
    <mergeCell ref="G11:I11"/>
    <mergeCell ref="A75:F75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74:F74"/>
    <mergeCell ref="A24:N24"/>
    <mergeCell ref="A25:N25"/>
    <mergeCell ref="A34:N34"/>
    <mergeCell ref="A43:N43"/>
    <mergeCell ref="A67:F67"/>
    <mergeCell ref="A68:F68"/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G10:I10"/>
    <mergeCell ref="J11:K1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2011-09-08T07:56:05Z</cp:lastPrinted>
  <dcterms:created xsi:type="dcterms:W3CDTF">2003-01-28T12:33:10Z</dcterms:created>
  <dcterms:modified xsi:type="dcterms:W3CDTF">2019-07-31T11:12:52Z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